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1"/>
  </bookViews>
  <sheets>
    <sheet name="收支" sheetId="1" r:id="rId1"/>
    <sheet name="征收部门" sheetId="2" r:id="rId2"/>
  </sheets>
  <definedNames/>
  <calcPr fullCalcOnLoad="1"/>
</workbook>
</file>

<file path=xl/sharedStrings.xml><?xml version="1.0" encoding="utf-8"?>
<sst xmlns="http://schemas.openxmlformats.org/spreadsheetml/2006/main" count="143" uniqueCount="106">
  <si>
    <t>巩留县2024年1月份分县市财政支出完成情况表</t>
  </si>
  <si>
    <t>巩留县财政局</t>
  </si>
  <si>
    <t>单位：万元</t>
  </si>
  <si>
    <t>预算收入科目</t>
  </si>
  <si>
    <t>2024年预算数</t>
  </si>
  <si>
    <t>上年同期数</t>
  </si>
  <si>
    <t>累计完成情况</t>
  </si>
  <si>
    <t>比上年同期</t>
  </si>
  <si>
    <t>预算支出科目</t>
  </si>
  <si>
    <t>金额</t>
  </si>
  <si>
    <t>占预算%</t>
  </si>
  <si>
    <t>增减额</t>
  </si>
  <si>
    <t>增减%</t>
  </si>
  <si>
    <t>地方财政收入合计</t>
  </si>
  <si>
    <t>地方财政支出合计</t>
  </si>
  <si>
    <t>一、一般公共预算收入</t>
  </si>
  <si>
    <t>一、一般公共预算支出</t>
  </si>
  <si>
    <t xml:space="preserve"> （一）税收收入</t>
  </si>
  <si>
    <t xml:space="preserve">  一般公共服务 支出</t>
  </si>
  <si>
    <t xml:space="preserve">      增值税(50%)</t>
  </si>
  <si>
    <t xml:space="preserve">  外交</t>
  </si>
  <si>
    <t xml:space="preserve">      营业税</t>
  </si>
  <si>
    <t xml:space="preserve">  国防支出</t>
  </si>
  <si>
    <t xml:space="preserve">      企业所得税（40%）</t>
  </si>
  <si>
    <t xml:space="preserve">  公共安全支出</t>
  </si>
  <si>
    <t xml:space="preserve">      企业所得税退税</t>
  </si>
  <si>
    <t xml:space="preserve">  教育支出</t>
  </si>
  <si>
    <t xml:space="preserve">      个人所得税（40%）</t>
  </si>
  <si>
    <t xml:space="preserve">  科学技术支出</t>
  </si>
  <si>
    <t xml:space="preserve">      资源税</t>
  </si>
  <si>
    <t xml:space="preserve">  文化旅游体育与传媒支出</t>
  </si>
  <si>
    <t xml:space="preserve">      城市维护建设税</t>
  </si>
  <si>
    <t xml:space="preserve">  社会保障和就业支出</t>
  </si>
  <si>
    <t xml:space="preserve">      房产税</t>
  </si>
  <si>
    <t xml:space="preserve">  卫生健康支出</t>
  </si>
  <si>
    <t xml:space="preserve">      印花税</t>
  </si>
  <si>
    <t xml:space="preserve">  节能环保支出</t>
  </si>
  <si>
    <t xml:space="preserve">      城镇土地使用税</t>
  </si>
  <si>
    <t xml:space="preserve">  城乡社区支出</t>
  </si>
  <si>
    <t xml:space="preserve">      土地增值税</t>
  </si>
  <si>
    <t xml:space="preserve">  农林水支出</t>
  </si>
  <si>
    <t xml:space="preserve">      车船税</t>
  </si>
  <si>
    <t xml:space="preserve">  交通运输支出</t>
  </si>
  <si>
    <t xml:space="preserve">      耕地占用税</t>
  </si>
  <si>
    <t xml:space="preserve">  资源勘探信息等支出</t>
  </si>
  <si>
    <t xml:space="preserve">      契税</t>
  </si>
  <si>
    <t xml:space="preserve">  地震灾后恢复重建支出</t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</si>
  <si>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其他税收收入</t>
    </r>
  </si>
  <si>
    <t xml:space="preserve">  商业服务业等支出</t>
  </si>
  <si>
    <t xml:space="preserve"> （二）非税收入</t>
  </si>
  <si>
    <t xml:space="preserve">  金融支出</t>
  </si>
  <si>
    <t xml:space="preserve">      专项收入</t>
  </si>
  <si>
    <t xml:space="preserve">  自然资源海洋气象等支出</t>
  </si>
  <si>
    <t xml:space="preserve">      行政性收费收入</t>
  </si>
  <si>
    <t xml:space="preserve">  住房保障支出</t>
  </si>
  <si>
    <t xml:space="preserve">      罚没收入</t>
  </si>
  <si>
    <t xml:space="preserve">  粮油物资储备支出 </t>
  </si>
  <si>
    <t xml:space="preserve">      国有资本经营收入</t>
  </si>
  <si>
    <t xml:space="preserve">  灾害防治及应急管理支出</t>
  </si>
  <si>
    <t xml:space="preserve">      国有资源（资产）有偿使用收入</t>
  </si>
  <si>
    <t xml:space="preserve">  预备费</t>
  </si>
  <si>
    <t xml:space="preserve">      其他收入</t>
  </si>
  <si>
    <t xml:space="preserve">  其他支出</t>
  </si>
  <si>
    <t xml:space="preserve">      政府住房基金收入</t>
  </si>
  <si>
    <t xml:space="preserve">  债务付息支出</t>
  </si>
  <si>
    <t xml:space="preserve">  债务发行费支出</t>
  </si>
  <si>
    <t>二、 基金预算支出</t>
  </si>
  <si>
    <t xml:space="preserve"> 其中：国有土地使用权出让金支出</t>
  </si>
  <si>
    <t>二、国有资本经营预算收入</t>
  </si>
  <si>
    <t>三、基金预算收入</t>
  </si>
  <si>
    <t>三、国有资本经营预算支出</t>
  </si>
  <si>
    <t xml:space="preserve">    其中：国有土地使用权出让金收入</t>
  </si>
  <si>
    <t>上划中央四税收入</t>
  </si>
  <si>
    <t>上划自治区各项收入</t>
  </si>
  <si>
    <t xml:space="preserve">      增值税</t>
  </si>
  <si>
    <r>
      <t xml:space="preserve"> 其中</t>
    </r>
    <r>
      <rPr>
        <sz val="11"/>
        <rFont val="宋体"/>
        <family val="0"/>
      </rPr>
      <t>： 企业所得税</t>
    </r>
  </si>
  <si>
    <t xml:space="preserve">      国内消费税</t>
  </si>
  <si>
    <t xml:space="preserve">       个人所得税</t>
  </si>
  <si>
    <t xml:space="preserve">      企业所得税（60%）</t>
  </si>
  <si>
    <t xml:space="preserve">       资源税</t>
  </si>
  <si>
    <t xml:space="preserve">      个人所得税（60%）</t>
  </si>
  <si>
    <t xml:space="preserve">       环境保护税</t>
  </si>
  <si>
    <t>表四</t>
  </si>
  <si>
    <t>项       目</t>
  </si>
  <si>
    <t>2024年计划数</t>
  </si>
  <si>
    <t>2023年完成数</t>
  </si>
  <si>
    <t>金 额</t>
  </si>
  <si>
    <t>占计划%</t>
  </si>
  <si>
    <t>一般公共预算收入小计</t>
  </si>
  <si>
    <t>一、税务部门征收</t>
  </si>
  <si>
    <t xml:space="preserve">      国内增值税（50%）</t>
  </si>
  <si>
    <t xml:space="preserve">      车船使用和牌照税</t>
  </si>
  <si>
    <t xml:space="preserve">      其他税收收入</t>
  </si>
  <si>
    <t xml:space="preserve">      教育附加</t>
  </si>
  <si>
    <r>
      <t xml:space="preserve">      </t>
    </r>
    <r>
      <rPr>
        <sz val="11"/>
        <rFont val="宋体"/>
        <family val="0"/>
      </rPr>
      <t>其他（残保金）</t>
    </r>
  </si>
  <si>
    <t xml:space="preserve">      水土保持费</t>
  </si>
  <si>
    <t xml:space="preserve">      矿业权出让收益</t>
  </si>
  <si>
    <t>二、财政部门收入</t>
  </si>
  <si>
    <t xml:space="preserve">      行政事业性收费收入</t>
  </si>
  <si>
    <t>三、国有资本经营预算收入</t>
  </si>
  <si>
    <t>四、政府性基金预算收入</t>
  </si>
  <si>
    <r>
      <t xml:space="preserve"> </t>
    </r>
    <r>
      <rPr>
        <b/>
        <sz val="11"/>
        <rFont val="宋体"/>
        <family val="0"/>
      </rPr>
      <t xml:space="preserve">  </t>
    </r>
    <r>
      <rPr>
        <b/>
        <sz val="11"/>
        <rFont val="宋体"/>
        <family val="0"/>
      </rPr>
      <t>税务部门总收入</t>
    </r>
  </si>
  <si>
    <t xml:space="preserve">  其中:增值税(100%)</t>
  </si>
  <si>
    <t xml:space="preserve">      企业所得税(100%)</t>
  </si>
  <si>
    <t xml:space="preserve">      个人所得税(100%)</t>
  </si>
  <si>
    <t xml:space="preserve">      消费税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</si>
</sst>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\(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8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b/>
      <sz val="10"/>
      <name val="仿宋_GB2312"/>
      <family val="3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22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0" fontId="12" fillId="0" borderId="0">
      <alignment/>
      <protection/>
    </xf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3" applyNumberFormat="0" applyFill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9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4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0" borderId="0">
      <alignment/>
      <protection/>
    </xf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2" fillId="0" borderId="0">
      <alignment/>
      <protection/>
    </xf>
    <xf numFmtId="0" fontId="29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10" fontId="5" fillId="0" borderId="15" xfId="0" applyNumberFormat="1" applyFont="1" applyBorder="1" applyAlignment="1" applyProtection="1">
      <alignment horizontal="center" vertical="center" wrapText="1"/>
      <protection locked="0"/>
    </xf>
    <xf numFmtId="176" fontId="5" fillId="0" borderId="14" xfId="0" applyNumberFormat="1" applyFont="1" applyFill="1" applyBorder="1" applyAlignment="1" applyProtection="1">
      <alignment vertical="center"/>
      <protection/>
    </xf>
    <xf numFmtId="177" fontId="5" fillId="0" borderId="14" xfId="0" applyNumberFormat="1" applyFont="1" applyBorder="1" applyAlignment="1" applyProtection="1">
      <alignment horizontal="right" vertical="center" wrapText="1"/>
      <protection/>
    </xf>
    <xf numFmtId="177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>
      <alignment vertical="center"/>
    </xf>
    <xf numFmtId="176" fontId="6" fillId="33" borderId="14" xfId="138" applyNumberFormat="1" applyFont="1" applyFill="1" applyBorder="1" applyAlignment="1" applyProtection="1">
      <alignment vertical="center"/>
      <protection locked="0"/>
    </xf>
    <xf numFmtId="177" fontId="1" fillId="0" borderId="14" xfId="0" applyNumberFormat="1" applyFont="1" applyBorder="1" applyAlignment="1" applyProtection="1">
      <alignment horizontal="right" vertical="center" wrapText="1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177" fontId="1" fillId="0" borderId="15" xfId="0" applyNumberFormat="1" applyFont="1" applyBorder="1" applyAlignment="1" applyProtection="1">
      <alignment horizontal="right" vertical="center" wrapText="1"/>
      <protection/>
    </xf>
    <xf numFmtId="0" fontId="1" fillId="0" borderId="13" xfId="0" applyFont="1" applyBorder="1" applyAlignment="1" applyProtection="1">
      <alignment vertical="center"/>
      <protection locked="0"/>
    </xf>
    <xf numFmtId="176" fontId="1" fillId="33" borderId="14" xfId="0" applyNumberFormat="1" applyFont="1" applyFill="1" applyBorder="1" applyAlignment="1" applyProtection="1">
      <alignment vertical="center" wrapText="1"/>
      <protection locked="0"/>
    </xf>
    <xf numFmtId="176" fontId="1" fillId="0" borderId="14" xfId="0" applyNumberFormat="1" applyFont="1" applyBorder="1" applyAlignment="1" applyProtection="1">
      <alignment vertical="center"/>
      <protection locked="0"/>
    </xf>
    <xf numFmtId="176" fontId="1" fillId="0" borderId="14" xfId="0" applyNumberFormat="1" applyFont="1" applyFill="1" applyBorder="1" applyAlignment="1" applyProtection="1">
      <alignment vertical="center"/>
      <protection locked="0"/>
    </xf>
    <xf numFmtId="176" fontId="6" fillId="0" borderId="14" xfId="0" applyNumberFormat="1" applyFont="1" applyFill="1" applyBorder="1" applyAlignment="1" applyProtection="1">
      <alignment vertical="center"/>
      <protection locked="0"/>
    </xf>
    <xf numFmtId="176" fontId="3" fillId="0" borderId="14" xfId="0" applyNumberFormat="1" applyFont="1" applyFill="1" applyBorder="1" applyAlignment="1" applyProtection="1">
      <alignment vertical="center"/>
      <protection locked="0"/>
    </xf>
    <xf numFmtId="176" fontId="1" fillId="33" borderId="14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176" fontId="5" fillId="0" borderId="14" xfId="0" applyNumberFormat="1" applyFont="1" applyBorder="1" applyAlignment="1" applyProtection="1">
      <alignment vertical="center"/>
      <protection locked="0"/>
    </xf>
    <xf numFmtId="176" fontId="5" fillId="33" borderId="14" xfId="0" applyNumberFormat="1" applyFont="1" applyFill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5" fillId="34" borderId="13" xfId="0" applyFont="1" applyFill="1" applyBorder="1" applyAlignment="1" applyProtection="1">
      <alignment vertical="center"/>
      <protection locked="0"/>
    </xf>
    <xf numFmtId="176" fontId="5" fillId="34" borderId="14" xfId="0" applyNumberFormat="1" applyFont="1" applyFill="1" applyBorder="1" applyAlignment="1" applyProtection="1">
      <alignment vertical="center"/>
      <protection locked="0"/>
    </xf>
    <xf numFmtId="177" fontId="5" fillId="34" borderId="14" xfId="0" applyNumberFormat="1" applyFont="1" applyFill="1" applyBorder="1" applyAlignment="1" applyProtection="1">
      <alignment vertical="center"/>
      <protection locked="0"/>
    </xf>
    <xf numFmtId="177" fontId="5" fillId="34" borderId="15" xfId="0" applyNumberFormat="1" applyFont="1" applyFill="1" applyBorder="1" applyAlignment="1" applyProtection="1">
      <alignment vertical="center"/>
      <protection locked="0"/>
    </xf>
    <xf numFmtId="176" fontId="5" fillId="0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10" fontId="5" fillId="0" borderId="14" xfId="0" applyNumberFormat="1" applyFont="1" applyBorder="1" applyAlignment="1" applyProtection="1">
      <alignment horizontal="center" vertical="center" wrapText="1"/>
      <protection locked="0"/>
    </xf>
    <xf numFmtId="176" fontId="5" fillId="0" borderId="14" xfId="0" applyNumberFormat="1" applyFont="1" applyBorder="1" applyAlignment="1" applyProtection="1">
      <alignment horizontal="center" vertical="center" wrapText="1"/>
      <protection/>
    </xf>
    <xf numFmtId="176" fontId="5" fillId="33" borderId="14" xfId="0" applyNumberFormat="1" applyFont="1" applyFill="1" applyBorder="1" applyAlignment="1" applyProtection="1">
      <alignment horizontal="center" vertical="center" wrapText="1"/>
      <protection/>
    </xf>
    <xf numFmtId="177" fontId="5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 locked="0"/>
    </xf>
    <xf numFmtId="176" fontId="5" fillId="0" borderId="14" xfId="0" applyNumberFormat="1" applyFont="1" applyBorder="1" applyAlignment="1" applyProtection="1">
      <alignment vertical="center" wrapText="1"/>
      <protection/>
    </xf>
    <xf numFmtId="176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vertical="center" wrapText="1"/>
      <protection locked="0"/>
    </xf>
    <xf numFmtId="176" fontId="5" fillId="33" borderId="14" xfId="0" applyNumberFormat="1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177" fontId="1" fillId="0" borderId="14" xfId="0" applyNumberFormat="1" applyFont="1" applyBorder="1" applyAlignment="1" applyProtection="1">
      <alignment horizontal="center" vertical="center" wrapText="1"/>
      <protection/>
    </xf>
    <xf numFmtId="176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35" borderId="14" xfId="0" applyFont="1" applyFill="1" applyBorder="1" applyAlignment="1" applyProtection="1">
      <alignment horizontal="left" vertical="center"/>
      <protection locked="0"/>
    </xf>
    <xf numFmtId="0" fontId="1" fillId="35" borderId="14" xfId="0" applyFont="1" applyFill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176" fontId="5" fillId="0" borderId="14" xfId="0" applyNumberFormat="1" applyFont="1" applyBorder="1" applyAlignment="1" applyProtection="1">
      <alignment vertical="center"/>
      <protection/>
    </xf>
    <xf numFmtId="178" fontId="1" fillId="0" borderId="14" xfId="0" applyNumberFormat="1" applyFont="1" applyFill="1" applyBorder="1" applyAlignment="1">
      <alignment vertical="center"/>
    </xf>
    <xf numFmtId="0" fontId="1" fillId="0" borderId="14" xfId="0" applyFont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176" fontId="1" fillId="33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34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177" fontId="1" fillId="0" borderId="14" xfId="0" applyNumberFormat="1" applyFont="1" applyBorder="1" applyAlignment="1" applyProtection="1">
      <alignment vertical="center" wrapText="1"/>
      <protection/>
    </xf>
    <xf numFmtId="176" fontId="1" fillId="0" borderId="14" xfId="0" applyNumberFormat="1" applyFont="1" applyBorder="1" applyAlignment="1" applyProtection="1">
      <alignment vertical="center" wrapText="1"/>
      <protection/>
    </xf>
    <xf numFmtId="0" fontId="10" fillId="0" borderId="14" xfId="0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176" fontId="1" fillId="0" borderId="17" xfId="0" applyNumberFormat="1" applyFont="1" applyFill="1" applyBorder="1" applyAlignment="1" applyProtection="1">
      <alignment vertical="center"/>
      <protection locked="0"/>
    </xf>
    <xf numFmtId="176" fontId="1" fillId="33" borderId="17" xfId="0" applyNumberFormat="1" applyFont="1" applyFill="1" applyBorder="1" applyAlignment="1" applyProtection="1">
      <alignment vertical="center"/>
      <protection locked="0"/>
    </xf>
    <xf numFmtId="177" fontId="1" fillId="0" borderId="17" xfId="0" applyNumberFormat="1" applyFont="1" applyBorder="1" applyAlignment="1" applyProtection="1">
      <alignment vertical="center" wrapText="1"/>
      <protection/>
    </xf>
    <xf numFmtId="176" fontId="1" fillId="0" borderId="17" xfId="0" applyNumberFormat="1" applyFont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176" fontId="5" fillId="0" borderId="14" xfId="0" applyNumberFormat="1" applyFont="1" applyFill="1" applyBorder="1" applyAlignment="1" applyProtection="1">
      <alignment horizontal="center" vertical="center" wrapText="1"/>
      <protection/>
    </xf>
    <xf numFmtId="177" fontId="5" fillId="0" borderId="15" xfId="0" applyNumberFormat="1" applyFont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 locked="0"/>
    </xf>
    <xf numFmtId="177" fontId="1" fillId="0" borderId="15" xfId="0" applyNumberFormat="1" applyFont="1" applyBorder="1" applyAlignment="1" applyProtection="1">
      <alignment horizontal="center" vertical="center" wrapText="1"/>
      <protection/>
    </xf>
    <xf numFmtId="177" fontId="1" fillId="0" borderId="14" xfId="0" applyNumberFormat="1" applyFont="1" applyBorder="1" applyAlignment="1" applyProtection="1">
      <alignment horizontal="center" vertical="center" wrapText="1"/>
      <protection locked="0"/>
    </xf>
    <xf numFmtId="176" fontId="1" fillId="0" borderId="14" xfId="0" applyNumberFormat="1" applyFont="1" applyBorder="1" applyAlignment="1" applyProtection="1">
      <alignment horizontal="right" vertical="center" wrapText="1"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177" fontId="5" fillId="0" borderId="14" xfId="0" applyNumberFormat="1" applyFont="1" applyBorder="1" applyAlignment="1" applyProtection="1">
      <alignment horizontal="center" vertical="center" wrapText="1"/>
      <protection locked="0"/>
    </xf>
    <xf numFmtId="177" fontId="5" fillId="0" borderId="15" xfId="0" applyNumberFormat="1" applyFont="1" applyBorder="1" applyAlignment="1" applyProtection="1">
      <alignment vertical="center"/>
      <protection locked="0"/>
    </xf>
    <xf numFmtId="177" fontId="1" fillId="0" borderId="15" xfId="0" applyNumberFormat="1" applyFont="1" applyBorder="1" applyAlignment="1" applyProtection="1">
      <alignment vertical="center"/>
      <protection locked="0"/>
    </xf>
    <xf numFmtId="177" fontId="1" fillId="34" borderId="14" xfId="0" applyNumberFormat="1" applyFont="1" applyFill="1" applyBorder="1" applyAlignment="1" applyProtection="1">
      <alignment vertical="center"/>
      <protection locked="0"/>
    </xf>
    <xf numFmtId="176" fontId="1" fillId="34" borderId="14" xfId="0" applyNumberFormat="1" applyFont="1" applyFill="1" applyBorder="1" applyAlignment="1" applyProtection="1">
      <alignment vertical="center"/>
      <protection locked="0"/>
    </xf>
    <xf numFmtId="177" fontId="1" fillId="34" borderId="15" xfId="0" applyNumberFormat="1" applyFont="1" applyFill="1" applyBorder="1" applyAlignment="1" applyProtection="1">
      <alignment vertical="center"/>
      <protection locked="0"/>
    </xf>
    <xf numFmtId="176" fontId="5" fillId="0" borderId="14" xfId="0" applyNumberFormat="1" applyFont="1" applyFill="1" applyBorder="1" applyAlignment="1" applyProtection="1">
      <alignment vertical="center" wrapText="1"/>
      <protection locked="0"/>
    </xf>
    <xf numFmtId="177" fontId="5" fillId="0" borderId="14" xfId="0" applyNumberFormat="1" applyFont="1" applyBorder="1" applyAlignment="1" applyProtection="1">
      <alignment vertical="center" wrapText="1"/>
      <protection locked="0"/>
    </xf>
    <xf numFmtId="176" fontId="5" fillId="0" borderId="14" xfId="0" applyNumberFormat="1" applyFont="1" applyBorder="1" applyAlignment="1" applyProtection="1">
      <alignment vertical="center" wrapText="1"/>
      <protection locked="0"/>
    </xf>
    <xf numFmtId="177" fontId="5" fillId="0" borderId="15" xfId="0" applyNumberFormat="1" applyFont="1" applyBorder="1" applyAlignment="1" applyProtection="1">
      <alignment vertical="center" wrapText="1"/>
      <protection locked="0"/>
    </xf>
    <xf numFmtId="177" fontId="1" fillId="0" borderId="14" xfId="0" applyNumberFormat="1" applyFont="1" applyBorder="1" applyAlignment="1" applyProtection="1">
      <alignment vertical="center" wrapText="1"/>
      <protection locked="0"/>
    </xf>
    <xf numFmtId="176" fontId="1" fillId="0" borderId="14" xfId="0" applyNumberFormat="1" applyFont="1" applyBorder="1" applyAlignment="1" applyProtection="1">
      <alignment vertical="center" wrapText="1"/>
      <protection locked="0"/>
    </xf>
    <xf numFmtId="177" fontId="1" fillId="0" borderId="15" xfId="0" applyNumberFormat="1" applyFont="1" applyBorder="1" applyAlignment="1" applyProtection="1">
      <alignment vertical="center" wrapText="1"/>
      <protection locked="0"/>
    </xf>
    <xf numFmtId="176" fontId="1" fillId="0" borderId="17" xfId="0" applyNumberFormat="1" applyFont="1" applyFill="1" applyBorder="1" applyAlignment="1" applyProtection="1">
      <alignment vertical="center" wrapText="1"/>
      <protection locked="0"/>
    </xf>
    <xf numFmtId="176" fontId="1" fillId="33" borderId="17" xfId="0" applyNumberFormat="1" applyFont="1" applyFill="1" applyBorder="1" applyAlignment="1" applyProtection="1">
      <alignment vertical="center" wrapText="1"/>
      <protection locked="0"/>
    </xf>
    <xf numFmtId="177" fontId="1" fillId="0" borderId="17" xfId="0" applyNumberFormat="1" applyFont="1" applyBorder="1" applyAlignment="1" applyProtection="1">
      <alignment vertical="center" wrapText="1"/>
      <protection locked="0"/>
    </xf>
    <xf numFmtId="176" fontId="1" fillId="0" borderId="17" xfId="0" applyNumberFormat="1" applyFont="1" applyBorder="1" applyAlignment="1" applyProtection="1">
      <alignment vertical="center" wrapText="1"/>
      <protection locked="0"/>
    </xf>
    <xf numFmtId="177" fontId="1" fillId="0" borderId="18" xfId="0" applyNumberFormat="1" applyFont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/>
      <protection locked="0"/>
    </xf>
  </cellXfs>
  <cellStyles count="125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10 3" xfId="20"/>
    <cellStyle name="Comma [0]" xfId="21"/>
    <cellStyle name="40% - 强调文字颜色 3" xfId="22"/>
    <cellStyle name="差" xfId="23"/>
    <cellStyle name="Comma" xfId="24"/>
    <cellStyle name="百分比 2 6" xfId="25"/>
    <cellStyle name="60% - 强调文字颜色 3" xfId="26"/>
    <cellStyle name="Hyperlink" xfId="27"/>
    <cellStyle name="Percent" xfId="28"/>
    <cellStyle name="Followed Hyperlink" xfId="29"/>
    <cellStyle name="百分比 2" xfId="30"/>
    <cellStyle name="注释" xfId="31"/>
    <cellStyle name="常规 6" xfId="32"/>
    <cellStyle name="百分比 2 5" xfId="33"/>
    <cellStyle name="警告文本" xfId="34"/>
    <cellStyle name="常规 4 4 3" xfId="35"/>
    <cellStyle name="60% - 强调文字颜色 2" xfId="36"/>
    <cellStyle name="标题 4" xfId="37"/>
    <cellStyle name="标题" xfId="38"/>
    <cellStyle name="常规 5 2" xfId="39"/>
    <cellStyle name="解释性文本" xfId="40"/>
    <cellStyle name="百分比 2 2" xfId="41"/>
    <cellStyle name="标题 1" xfId="42"/>
    <cellStyle name="百分比 2 3" xfId="43"/>
    <cellStyle name="标题 2" xfId="44"/>
    <cellStyle name="百分比 2 4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常规 3 2 6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常规 10" xfId="73"/>
    <cellStyle name="40% - 强调文字颜色 6" xfId="74"/>
    <cellStyle name="常规 3 2 6 2" xfId="75"/>
    <cellStyle name="常规 10 2" xfId="76"/>
    <cellStyle name="60% - 强调文字颜色 6" xfId="77"/>
    <cellStyle name="百分比 2 4 2" xfId="78"/>
    <cellStyle name="百分比 2 4 3" xfId="79"/>
    <cellStyle name="百分比 2 5 2" xfId="80"/>
    <cellStyle name="百分比 2 6 2" xfId="81"/>
    <cellStyle name="常规 2 7" xfId="82"/>
    <cellStyle name="常规 10 2 2" xfId="83"/>
    <cellStyle name="常规 10 2 3" xfId="84"/>
    <cellStyle name="常规 3 7" xfId="85"/>
    <cellStyle name="常规 10 3 2" xfId="86"/>
    <cellStyle name="常规 10 4" xfId="87"/>
    <cellStyle name="常规 10 4 2" xfId="88"/>
    <cellStyle name="常规 2" xfId="89"/>
    <cellStyle name="常规 2 2" xfId="90"/>
    <cellStyle name="常规 2 2 2" xfId="91"/>
    <cellStyle name="常规 2 2 3" xfId="92"/>
    <cellStyle name="常规 2 2 4 2" xfId="93"/>
    <cellStyle name="常规 2 2 4 3" xfId="94"/>
    <cellStyle name="常规 2 2 5" xfId="95"/>
    <cellStyle name="常规 2 2 5 2" xfId="96"/>
    <cellStyle name="常规 2 2 6" xfId="97"/>
    <cellStyle name="常规 2 2 6 2" xfId="98"/>
    <cellStyle name="常规 2 3" xfId="99"/>
    <cellStyle name="常规 2 4" xfId="100"/>
    <cellStyle name="常规 2 5" xfId="101"/>
    <cellStyle name="常规 2 5 2" xfId="102"/>
    <cellStyle name="常规 2 5 3" xfId="103"/>
    <cellStyle name="常规 2 6" xfId="104"/>
    <cellStyle name="常规 2 6 2" xfId="105"/>
    <cellStyle name="常规 2 7 2" xfId="106"/>
    <cellStyle name="常规 3" xfId="107"/>
    <cellStyle name="常规 3 2" xfId="108"/>
    <cellStyle name="常规 3 2 2" xfId="109"/>
    <cellStyle name="常规 3 2 3" xfId="110"/>
    <cellStyle name="常规 3 2 4" xfId="111"/>
    <cellStyle name="常规 3 2 4 2" xfId="112"/>
    <cellStyle name="常规 3 2 4 3" xfId="113"/>
    <cellStyle name="常规 3 2 5" xfId="114"/>
    <cellStyle name="常规 3 2 5 2" xfId="115"/>
    <cellStyle name="常规 3 3" xfId="116"/>
    <cellStyle name="常规 3 4" xfId="117"/>
    <cellStyle name="常规 3 5" xfId="118"/>
    <cellStyle name="常规 3 5 2" xfId="119"/>
    <cellStyle name="常规 3 5 3" xfId="120"/>
    <cellStyle name="常规 3 6" xfId="121"/>
    <cellStyle name="常规 3 6 2" xfId="122"/>
    <cellStyle name="常规 3 7 2" xfId="123"/>
    <cellStyle name="常规 4" xfId="124"/>
    <cellStyle name="常规 4 2" xfId="125"/>
    <cellStyle name="常规 4 3" xfId="126"/>
    <cellStyle name="常规 4 4" xfId="127"/>
    <cellStyle name="常规 4 4 2" xfId="128"/>
    <cellStyle name="常规 4 5" xfId="129"/>
    <cellStyle name="常规 4 5 2" xfId="130"/>
    <cellStyle name="常规 4 6" xfId="131"/>
    <cellStyle name="常规 4 6 2" xfId="132"/>
    <cellStyle name="常规 5" xfId="133"/>
    <cellStyle name="常规 5 3" xfId="134"/>
    <cellStyle name="常规 6 2" xfId="135"/>
    <cellStyle name="常规 7" xfId="136"/>
    <cellStyle name="常规 7 2" xfId="137"/>
    <cellStyle name="常规_Sheet1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pane ySplit="6" topLeftCell="A10" activePane="bottomLeft" state="frozen"/>
      <selection pane="bottomLeft" activeCell="A1" sqref="A1:N1"/>
    </sheetView>
  </sheetViews>
  <sheetFormatPr defaultColWidth="9.00390625" defaultRowHeight="14.25"/>
  <cols>
    <col min="1" max="1" width="34.00390625" style="5" customWidth="1"/>
    <col min="2" max="2" width="9.125" style="5" customWidth="1"/>
    <col min="3" max="4" width="10.25390625" style="49" customWidth="1"/>
    <col min="5" max="6" width="10.25390625" style="5" customWidth="1"/>
    <col min="7" max="7" width="13.75390625" style="5" customWidth="1"/>
    <col min="8" max="8" width="31.75390625" style="5" customWidth="1"/>
    <col min="9" max="9" width="9.875" style="6" customWidth="1"/>
    <col min="10" max="10" width="10.25390625" style="6" customWidth="1"/>
    <col min="11" max="11" width="9.875" style="49" customWidth="1"/>
    <col min="12" max="12" width="9.875" style="5" customWidth="1"/>
    <col min="13" max="13" width="11.625" style="5" customWidth="1"/>
    <col min="14" max="14" width="11.00390625" style="5" customWidth="1"/>
    <col min="15" max="15" width="12.25390625" style="5" customWidth="1"/>
    <col min="16" max="16384" width="9.00390625" style="5" customWidth="1"/>
  </cols>
  <sheetData>
    <row r="1" spans="1:14" ht="21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" customHeight="1">
      <c r="A2" s="8" t="s">
        <v>1</v>
      </c>
      <c r="B2" s="50"/>
      <c r="C2" s="51"/>
      <c r="D2" s="51"/>
      <c r="E2" s="50"/>
      <c r="F2" s="50"/>
      <c r="G2" s="50"/>
      <c r="H2" s="50"/>
      <c r="I2" s="94"/>
      <c r="J2" s="94"/>
      <c r="K2" s="51"/>
      <c r="L2" s="50"/>
      <c r="M2" s="50"/>
      <c r="N2" s="9" t="s">
        <v>2</v>
      </c>
    </row>
    <row r="3" spans="1:14" s="47" customFormat="1" ht="16.5" customHeight="1">
      <c r="A3" s="52" t="s">
        <v>3</v>
      </c>
      <c r="B3" s="11" t="s">
        <v>4</v>
      </c>
      <c r="C3" s="53" t="s">
        <v>5</v>
      </c>
      <c r="D3" s="13" t="s">
        <v>6</v>
      </c>
      <c r="E3" s="13"/>
      <c r="F3" s="13" t="s">
        <v>7</v>
      </c>
      <c r="G3" s="13"/>
      <c r="H3" s="11" t="s">
        <v>8</v>
      </c>
      <c r="I3" s="12" t="s">
        <v>4</v>
      </c>
      <c r="J3" s="12" t="s">
        <v>5</v>
      </c>
      <c r="K3" s="13" t="s">
        <v>6</v>
      </c>
      <c r="L3" s="13"/>
      <c r="M3" s="13" t="s">
        <v>7</v>
      </c>
      <c r="N3" s="14"/>
    </row>
    <row r="4" spans="1:14" s="47" customFormat="1" ht="16.5" customHeight="1">
      <c r="A4" s="54"/>
      <c r="B4" s="16"/>
      <c r="C4" s="55"/>
      <c r="D4" s="55" t="s">
        <v>9</v>
      </c>
      <c r="E4" s="16" t="s">
        <v>10</v>
      </c>
      <c r="F4" s="16" t="s">
        <v>11</v>
      </c>
      <c r="G4" s="56" t="s">
        <v>12</v>
      </c>
      <c r="H4" s="16"/>
      <c r="I4" s="17"/>
      <c r="J4" s="17"/>
      <c r="K4" s="55" t="s">
        <v>9</v>
      </c>
      <c r="L4" s="16" t="s">
        <v>10</v>
      </c>
      <c r="M4" s="16" t="s">
        <v>11</v>
      </c>
      <c r="N4" s="95" t="s">
        <v>12</v>
      </c>
    </row>
    <row r="5" spans="1:14" s="47" customFormat="1" ht="15.75" customHeight="1">
      <c r="A5" s="54" t="s">
        <v>13</v>
      </c>
      <c r="B5" s="57">
        <f>SUM(B6,B36,B34)</f>
        <v>84965</v>
      </c>
      <c r="C5" s="58">
        <f>SUM(C6,C36,C34)</f>
        <v>3053</v>
      </c>
      <c r="D5" s="58">
        <f>SUM(D6,D36,D34)</f>
        <v>3207</v>
      </c>
      <c r="E5" s="59">
        <f aca="true" t="shared" si="0" ref="E5:E26">SUM(D5/B5*100)</f>
        <v>3.7744953804507735</v>
      </c>
      <c r="F5" s="57">
        <f aca="true" t="shared" si="1" ref="F5:F26">SUM(D5-C5)</f>
        <v>154</v>
      </c>
      <c r="G5" s="59">
        <f aca="true" t="shared" si="2" ref="G5:G37">SUM(F5/C5*100)</f>
        <v>5.044218801179168</v>
      </c>
      <c r="H5" s="16" t="s">
        <v>14</v>
      </c>
      <c r="I5" s="96">
        <f>SUM(I6,I32,I36)</f>
        <v>303235</v>
      </c>
      <c r="J5" s="96">
        <f>SUM(J6,J32,J36)</f>
        <v>16459</v>
      </c>
      <c r="K5" s="58">
        <f>SUM(K6,K32,K36)</f>
        <v>15610</v>
      </c>
      <c r="L5" s="59">
        <f>SUM(K5/I5*100)</f>
        <v>5.14782264580276</v>
      </c>
      <c r="M5" s="57">
        <f>SUM(K5-J5)</f>
        <v>-849</v>
      </c>
      <c r="N5" s="97">
        <f>SUM(M5/J5*100)</f>
        <v>-5.158272069992101</v>
      </c>
    </row>
    <row r="6" spans="1:14" s="47" customFormat="1" ht="15.75" customHeight="1">
      <c r="A6" s="60" t="s">
        <v>15</v>
      </c>
      <c r="B6" s="61">
        <f>SUM(B7,B23)</f>
        <v>44880</v>
      </c>
      <c r="C6" s="58">
        <f>SUM(C7,C23)</f>
        <v>3036</v>
      </c>
      <c r="D6" s="58">
        <f>SUM(D7,D23)</f>
        <v>3183</v>
      </c>
      <c r="E6" s="59">
        <f t="shared" si="0"/>
        <v>7.092245989304812</v>
      </c>
      <c r="F6" s="62">
        <f t="shared" si="1"/>
        <v>147</v>
      </c>
      <c r="G6" s="59">
        <f t="shared" si="2"/>
        <v>4.841897233201581</v>
      </c>
      <c r="H6" s="60" t="s">
        <v>16</v>
      </c>
      <c r="I6" s="96">
        <f>SUM(I7:I31)</f>
        <v>277306</v>
      </c>
      <c r="J6" s="96">
        <f>SUM(J7:J31)</f>
        <v>15492</v>
      </c>
      <c r="K6" s="96">
        <f>SUM(K7:K31)</f>
        <v>14031</v>
      </c>
      <c r="L6" s="59">
        <f aca="true" t="shared" si="3" ref="L6:L22">SUM(K6/I6*100)</f>
        <v>5.059753485319467</v>
      </c>
      <c r="M6" s="57">
        <f aca="true" t="shared" si="4" ref="M6:M22">SUM(K6-J6)</f>
        <v>-1461</v>
      </c>
      <c r="N6" s="97">
        <f aca="true" t="shared" si="5" ref="N6:N22">SUM(M6/J6*100)</f>
        <v>-9.430673896204492</v>
      </c>
    </row>
    <row r="7" spans="1:14" s="48" customFormat="1" ht="15.75" customHeight="1">
      <c r="A7" s="63" t="s">
        <v>17</v>
      </c>
      <c r="B7" s="64">
        <f>SUM(B8:B22)</f>
        <v>31880</v>
      </c>
      <c r="C7" s="58">
        <f>SUM(C8:C22)</f>
        <v>1972</v>
      </c>
      <c r="D7" s="58">
        <f>SUM(D8:D22)</f>
        <v>2205</v>
      </c>
      <c r="E7" s="59">
        <f t="shared" si="0"/>
        <v>6.9165621079046415</v>
      </c>
      <c r="F7" s="62">
        <f t="shared" si="1"/>
        <v>233</v>
      </c>
      <c r="G7" s="59">
        <f t="shared" si="2"/>
        <v>11.815415821501015</v>
      </c>
      <c r="H7" s="65" t="s">
        <v>18</v>
      </c>
      <c r="I7" s="98">
        <v>12289</v>
      </c>
      <c r="J7" s="35">
        <v>876</v>
      </c>
      <c r="K7" s="35">
        <v>752</v>
      </c>
      <c r="L7" s="66">
        <f t="shared" si="3"/>
        <v>6.119293677272357</v>
      </c>
      <c r="M7" s="67">
        <f t="shared" si="4"/>
        <v>-124</v>
      </c>
      <c r="N7" s="99">
        <f t="shared" si="5"/>
        <v>-14.15525114155251</v>
      </c>
    </row>
    <row r="8" spans="1:14" s="48" customFormat="1" ht="15.75" customHeight="1">
      <c r="A8" s="29" t="s">
        <v>19</v>
      </c>
      <c r="B8" s="24">
        <v>15380</v>
      </c>
      <c r="C8" s="25">
        <v>929</v>
      </c>
      <c r="D8" s="25">
        <v>1201</v>
      </c>
      <c r="E8" s="66">
        <f t="shared" si="0"/>
        <v>7.808842652795839</v>
      </c>
      <c r="F8" s="67">
        <f t="shared" si="1"/>
        <v>272</v>
      </c>
      <c r="G8" s="66">
        <f t="shared" si="2"/>
        <v>29.278794402583426</v>
      </c>
      <c r="H8" s="68" t="s">
        <v>20</v>
      </c>
      <c r="I8" s="32"/>
      <c r="J8" s="35"/>
      <c r="K8" s="35"/>
      <c r="L8" s="66" t="e">
        <f t="shared" si="3"/>
        <v>#DIV/0!</v>
      </c>
      <c r="M8" s="67">
        <f t="shared" si="4"/>
        <v>0</v>
      </c>
      <c r="N8" s="99" t="e">
        <f t="shared" si="5"/>
        <v>#DIV/0!</v>
      </c>
    </row>
    <row r="9" spans="1:14" s="48" customFormat="1" ht="15.75" customHeight="1">
      <c r="A9" s="29" t="s">
        <v>21</v>
      </c>
      <c r="B9" s="24"/>
      <c r="C9" s="25"/>
      <c r="D9" s="25"/>
      <c r="E9" s="66" t="e">
        <f t="shared" si="0"/>
        <v>#DIV/0!</v>
      </c>
      <c r="F9" s="67">
        <f t="shared" si="1"/>
        <v>0</v>
      </c>
      <c r="G9" s="66" t="e">
        <f t="shared" si="2"/>
        <v>#DIV/0!</v>
      </c>
      <c r="H9" s="68" t="s">
        <v>22</v>
      </c>
      <c r="I9" s="32"/>
      <c r="J9" s="35"/>
      <c r="K9" s="35"/>
      <c r="L9" s="66" t="e">
        <f t="shared" si="3"/>
        <v>#DIV/0!</v>
      </c>
      <c r="M9" s="67">
        <f t="shared" si="4"/>
        <v>0</v>
      </c>
      <c r="N9" s="99" t="e">
        <f t="shared" si="5"/>
        <v>#DIV/0!</v>
      </c>
    </row>
    <row r="10" spans="1:14" s="48" customFormat="1" ht="15.75" customHeight="1">
      <c r="A10" s="29" t="s">
        <v>23</v>
      </c>
      <c r="B10" s="24">
        <v>2300</v>
      </c>
      <c r="C10" s="25">
        <v>476</v>
      </c>
      <c r="D10" s="25">
        <v>238</v>
      </c>
      <c r="E10" s="66">
        <f t="shared" si="0"/>
        <v>10.347826086956522</v>
      </c>
      <c r="F10" s="67">
        <f t="shared" si="1"/>
        <v>-238</v>
      </c>
      <c r="G10" s="66">
        <f t="shared" si="2"/>
        <v>-50</v>
      </c>
      <c r="H10" s="68" t="s">
        <v>24</v>
      </c>
      <c r="I10" s="32">
        <v>8837</v>
      </c>
      <c r="J10" s="35">
        <v>1020</v>
      </c>
      <c r="K10" s="35">
        <v>842</v>
      </c>
      <c r="L10" s="66">
        <f t="shared" si="3"/>
        <v>9.528120402851647</v>
      </c>
      <c r="M10" s="67">
        <f t="shared" si="4"/>
        <v>-178</v>
      </c>
      <c r="N10" s="99">
        <f t="shared" si="5"/>
        <v>-17.45098039215686</v>
      </c>
    </row>
    <row r="11" spans="1:14" s="48" customFormat="1" ht="15.75" customHeight="1">
      <c r="A11" s="29" t="s">
        <v>25</v>
      </c>
      <c r="B11" s="24"/>
      <c r="C11" s="25"/>
      <c r="D11" s="25"/>
      <c r="E11" s="66" t="e">
        <f t="shared" si="0"/>
        <v>#DIV/0!</v>
      </c>
      <c r="F11" s="67">
        <f t="shared" si="1"/>
        <v>0</v>
      </c>
      <c r="G11" s="66" t="e">
        <f t="shared" si="2"/>
        <v>#DIV/0!</v>
      </c>
      <c r="H11" s="69" t="s">
        <v>26</v>
      </c>
      <c r="I11" s="32">
        <v>58906</v>
      </c>
      <c r="J11" s="35">
        <v>4028</v>
      </c>
      <c r="K11" s="35">
        <v>3639</v>
      </c>
      <c r="L11" s="66">
        <f t="shared" si="3"/>
        <v>6.177638950191831</v>
      </c>
      <c r="M11" s="67">
        <f t="shared" si="4"/>
        <v>-389</v>
      </c>
      <c r="N11" s="99">
        <f t="shared" si="5"/>
        <v>-9.657398212512414</v>
      </c>
    </row>
    <row r="12" spans="1:14" s="48" customFormat="1" ht="15.75" customHeight="1">
      <c r="A12" s="29" t="s">
        <v>27</v>
      </c>
      <c r="B12" s="24">
        <v>800</v>
      </c>
      <c r="C12" s="25">
        <v>174</v>
      </c>
      <c r="D12" s="25">
        <v>190</v>
      </c>
      <c r="E12" s="66">
        <f t="shared" si="0"/>
        <v>23.75</v>
      </c>
      <c r="F12" s="67">
        <f t="shared" si="1"/>
        <v>16</v>
      </c>
      <c r="G12" s="66">
        <f t="shared" si="2"/>
        <v>9.195402298850574</v>
      </c>
      <c r="H12" s="69" t="s">
        <v>28</v>
      </c>
      <c r="I12" s="32">
        <v>234</v>
      </c>
      <c r="J12" s="35"/>
      <c r="K12" s="35"/>
      <c r="L12" s="66">
        <f t="shared" si="3"/>
        <v>0</v>
      </c>
      <c r="M12" s="67">
        <f t="shared" si="4"/>
        <v>0</v>
      </c>
      <c r="N12" s="99" t="e">
        <f t="shared" si="5"/>
        <v>#DIV/0!</v>
      </c>
    </row>
    <row r="13" spans="1:14" s="48" customFormat="1" ht="15.75" customHeight="1">
      <c r="A13" s="29" t="s">
        <v>29</v>
      </c>
      <c r="B13" s="24">
        <v>100</v>
      </c>
      <c r="C13" s="25">
        <v>10</v>
      </c>
      <c r="D13" s="25">
        <v>30</v>
      </c>
      <c r="E13" s="66">
        <f t="shared" si="0"/>
        <v>30</v>
      </c>
      <c r="F13" s="67">
        <f t="shared" si="1"/>
        <v>20</v>
      </c>
      <c r="G13" s="66">
        <f t="shared" si="2"/>
        <v>200</v>
      </c>
      <c r="H13" s="69" t="s">
        <v>30</v>
      </c>
      <c r="I13" s="32">
        <v>2470</v>
      </c>
      <c r="J13" s="35">
        <v>149</v>
      </c>
      <c r="K13" s="35">
        <v>160</v>
      </c>
      <c r="L13" s="66">
        <f t="shared" si="3"/>
        <v>6.477732793522267</v>
      </c>
      <c r="M13" s="67">
        <f t="shared" si="4"/>
        <v>11</v>
      </c>
      <c r="N13" s="99">
        <f t="shared" si="5"/>
        <v>7.38255033557047</v>
      </c>
    </row>
    <row r="14" spans="1:14" s="48" customFormat="1" ht="15.75" customHeight="1">
      <c r="A14" s="29" t="s">
        <v>31</v>
      </c>
      <c r="B14" s="24">
        <v>800</v>
      </c>
      <c r="C14" s="25">
        <v>44</v>
      </c>
      <c r="D14" s="25">
        <v>60</v>
      </c>
      <c r="E14" s="66">
        <f t="shared" si="0"/>
        <v>7.5</v>
      </c>
      <c r="F14" s="67">
        <f t="shared" si="1"/>
        <v>16</v>
      </c>
      <c r="G14" s="66">
        <f t="shared" si="2"/>
        <v>36.36363636363637</v>
      </c>
      <c r="H14" s="69" t="s">
        <v>32</v>
      </c>
      <c r="I14" s="32">
        <v>29124</v>
      </c>
      <c r="J14" s="35">
        <v>2399</v>
      </c>
      <c r="K14" s="35">
        <v>2267</v>
      </c>
      <c r="L14" s="66">
        <f t="shared" si="3"/>
        <v>7.7839582474934765</v>
      </c>
      <c r="M14" s="67">
        <f t="shared" si="4"/>
        <v>-132</v>
      </c>
      <c r="N14" s="99">
        <f t="shared" si="5"/>
        <v>-5.502292621925802</v>
      </c>
    </row>
    <row r="15" spans="1:14" s="48" customFormat="1" ht="15.75" customHeight="1">
      <c r="A15" s="29" t="s">
        <v>33</v>
      </c>
      <c r="B15" s="24">
        <v>700</v>
      </c>
      <c r="C15" s="25">
        <v>14</v>
      </c>
      <c r="D15" s="25">
        <v>47</v>
      </c>
      <c r="E15" s="66">
        <f t="shared" si="0"/>
        <v>6.714285714285714</v>
      </c>
      <c r="F15" s="67">
        <f t="shared" si="1"/>
        <v>33</v>
      </c>
      <c r="G15" s="66">
        <f t="shared" si="2"/>
        <v>235.71428571428572</v>
      </c>
      <c r="H15" s="69" t="s">
        <v>34</v>
      </c>
      <c r="I15" s="32">
        <v>17801</v>
      </c>
      <c r="J15" s="35">
        <v>2112</v>
      </c>
      <c r="K15" s="35">
        <v>981</v>
      </c>
      <c r="L15" s="66">
        <f t="shared" si="3"/>
        <v>5.510926352452109</v>
      </c>
      <c r="M15" s="67">
        <f t="shared" si="4"/>
        <v>-1131</v>
      </c>
      <c r="N15" s="99">
        <f t="shared" si="5"/>
        <v>-53.55113636363637</v>
      </c>
    </row>
    <row r="16" spans="1:14" s="48" customFormat="1" ht="15.75" customHeight="1">
      <c r="A16" s="29" t="s">
        <v>35</v>
      </c>
      <c r="B16" s="24">
        <v>500</v>
      </c>
      <c r="C16" s="25">
        <v>29</v>
      </c>
      <c r="D16" s="25">
        <v>96</v>
      </c>
      <c r="E16" s="66">
        <f t="shared" si="0"/>
        <v>19.2</v>
      </c>
      <c r="F16" s="67">
        <f t="shared" si="1"/>
        <v>67</v>
      </c>
      <c r="G16" s="66">
        <f t="shared" si="2"/>
        <v>231.0344827586207</v>
      </c>
      <c r="H16" s="69" t="s">
        <v>36</v>
      </c>
      <c r="I16" s="32">
        <v>619</v>
      </c>
      <c r="J16" s="35">
        <v>666</v>
      </c>
      <c r="K16" s="35">
        <v>12</v>
      </c>
      <c r="L16" s="66">
        <f t="shared" si="3"/>
        <v>1.938610662358643</v>
      </c>
      <c r="M16" s="67">
        <f t="shared" si="4"/>
        <v>-654</v>
      </c>
      <c r="N16" s="99">
        <f t="shared" si="5"/>
        <v>-98.1981981981982</v>
      </c>
    </row>
    <row r="17" spans="1:14" s="48" customFormat="1" ht="15.75" customHeight="1">
      <c r="A17" s="29" t="s">
        <v>37</v>
      </c>
      <c r="B17" s="24">
        <v>700</v>
      </c>
      <c r="C17" s="25">
        <v>5</v>
      </c>
      <c r="D17" s="25">
        <v>8</v>
      </c>
      <c r="E17" s="66">
        <f t="shared" si="0"/>
        <v>1.1428571428571428</v>
      </c>
      <c r="F17" s="67">
        <f t="shared" si="1"/>
        <v>3</v>
      </c>
      <c r="G17" s="66">
        <f t="shared" si="2"/>
        <v>60</v>
      </c>
      <c r="H17" s="69" t="s">
        <v>38</v>
      </c>
      <c r="I17" s="32">
        <v>3210</v>
      </c>
      <c r="J17" s="35">
        <v>945</v>
      </c>
      <c r="K17" s="35">
        <v>528</v>
      </c>
      <c r="L17" s="66">
        <f t="shared" si="3"/>
        <v>16.448598130841123</v>
      </c>
      <c r="M17" s="67">
        <f t="shared" si="4"/>
        <v>-417</v>
      </c>
      <c r="N17" s="99">
        <f t="shared" si="5"/>
        <v>-44.12698412698413</v>
      </c>
    </row>
    <row r="18" spans="1:14" s="48" customFormat="1" ht="15.75" customHeight="1">
      <c r="A18" s="29" t="s">
        <v>39</v>
      </c>
      <c r="B18" s="24">
        <v>2700</v>
      </c>
      <c r="C18" s="25">
        <v>73</v>
      </c>
      <c r="D18" s="25">
        <v>-29</v>
      </c>
      <c r="E18" s="66">
        <f t="shared" si="0"/>
        <v>-1.074074074074074</v>
      </c>
      <c r="F18" s="67">
        <f t="shared" si="1"/>
        <v>-102</v>
      </c>
      <c r="G18" s="66">
        <f t="shared" si="2"/>
        <v>-139.72602739726028</v>
      </c>
      <c r="H18" s="69" t="s">
        <v>40</v>
      </c>
      <c r="I18" s="32">
        <v>111451</v>
      </c>
      <c r="J18" s="35">
        <v>1218</v>
      </c>
      <c r="K18" s="35">
        <v>1839</v>
      </c>
      <c r="L18" s="66">
        <f t="shared" si="3"/>
        <v>1.6500524894348187</v>
      </c>
      <c r="M18" s="67">
        <f t="shared" si="4"/>
        <v>621</v>
      </c>
      <c r="N18" s="99">
        <f t="shared" si="5"/>
        <v>50.98522167487685</v>
      </c>
    </row>
    <row r="19" spans="1:14" s="48" customFormat="1" ht="15.75" customHeight="1">
      <c r="A19" s="29" t="s">
        <v>41</v>
      </c>
      <c r="B19" s="24">
        <v>1200</v>
      </c>
      <c r="C19" s="25">
        <v>165</v>
      </c>
      <c r="D19" s="25">
        <v>159</v>
      </c>
      <c r="E19" s="66">
        <f t="shared" si="0"/>
        <v>13.25</v>
      </c>
      <c r="F19" s="67">
        <f t="shared" si="1"/>
        <v>-6</v>
      </c>
      <c r="G19" s="66">
        <f t="shared" si="2"/>
        <v>-3.6363636363636362</v>
      </c>
      <c r="H19" s="69" t="s">
        <v>42</v>
      </c>
      <c r="I19" s="32">
        <v>3940</v>
      </c>
      <c r="J19" s="35">
        <v>73</v>
      </c>
      <c r="K19" s="35">
        <v>639</v>
      </c>
      <c r="L19" s="66">
        <f t="shared" si="3"/>
        <v>16.218274111675125</v>
      </c>
      <c r="M19" s="67">
        <f t="shared" si="4"/>
        <v>566</v>
      </c>
      <c r="N19" s="99">
        <f t="shared" si="5"/>
        <v>775.3424657534247</v>
      </c>
    </row>
    <row r="20" spans="1:14" s="48" customFormat="1" ht="15.75" customHeight="1">
      <c r="A20" s="29" t="s">
        <v>43</v>
      </c>
      <c r="B20" s="24">
        <v>3100</v>
      </c>
      <c r="C20" s="25"/>
      <c r="D20" s="25"/>
      <c r="E20" s="66">
        <f t="shared" si="0"/>
        <v>0</v>
      </c>
      <c r="F20" s="67">
        <f t="shared" si="1"/>
        <v>0</v>
      </c>
      <c r="G20" s="66" t="e">
        <f t="shared" si="2"/>
        <v>#DIV/0!</v>
      </c>
      <c r="H20" s="70" t="s">
        <v>44</v>
      </c>
      <c r="I20" s="32"/>
      <c r="J20" s="35"/>
      <c r="K20" s="35"/>
      <c r="L20" s="66" t="e">
        <f t="shared" si="3"/>
        <v>#DIV/0!</v>
      </c>
      <c r="M20" s="67">
        <f t="shared" si="4"/>
        <v>0</v>
      </c>
      <c r="N20" s="99" t="e">
        <f t="shared" si="5"/>
        <v>#DIV/0!</v>
      </c>
    </row>
    <row r="21" spans="1:14" s="48" customFormat="1" ht="15.75" customHeight="1">
      <c r="A21" s="29" t="s">
        <v>45</v>
      </c>
      <c r="B21" s="24">
        <v>3600</v>
      </c>
      <c r="C21" s="25">
        <v>53</v>
      </c>
      <c r="D21" s="25">
        <v>205</v>
      </c>
      <c r="E21" s="66">
        <f t="shared" si="0"/>
        <v>5.694444444444445</v>
      </c>
      <c r="F21" s="67">
        <f t="shared" si="1"/>
        <v>152</v>
      </c>
      <c r="G21" s="66">
        <f t="shared" si="2"/>
        <v>286.79245283018867</v>
      </c>
      <c r="H21" s="71" t="s">
        <v>46</v>
      </c>
      <c r="I21" s="32"/>
      <c r="J21" s="35"/>
      <c r="K21" s="35"/>
      <c r="L21" s="66" t="e">
        <f t="shared" si="3"/>
        <v>#DIV/0!</v>
      </c>
      <c r="M21" s="67">
        <f t="shared" si="4"/>
        <v>0</v>
      </c>
      <c r="N21" s="99" t="e">
        <f t="shared" si="5"/>
        <v>#DIV/0!</v>
      </c>
    </row>
    <row r="22" spans="1:14" s="48" customFormat="1" ht="15.75" customHeight="1">
      <c r="A22" s="29" t="s">
        <v>47</v>
      </c>
      <c r="B22" s="31"/>
      <c r="C22" s="30"/>
      <c r="D22" s="30"/>
      <c r="E22" s="66" t="e">
        <f t="shared" si="0"/>
        <v>#DIV/0!</v>
      </c>
      <c r="F22" s="67">
        <f t="shared" si="1"/>
        <v>0</v>
      </c>
      <c r="G22" s="66" t="e">
        <f t="shared" si="2"/>
        <v>#DIV/0!</v>
      </c>
      <c r="H22" s="70" t="s">
        <v>48</v>
      </c>
      <c r="I22" s="32">
        <v>267</v>
      </c>
      <c r="J22" s="35">
        <v>130</v>
      </c>
      <c r="K22" s="35">
        <v>4</v>
      </c>
      <c r="L22" s="100">
        <f t="shared" si="3"/>
        <v>1.4981273408239701</v>
      </c>
      <c r="M22" s="101">
        <f t="shared" si="4"/>
        <v>-126</v>
      </c>
      <c r="N22" s="100">
        <f t="shared" si="5"/>
        <v>-96.92307692307692</v>
      </c>
    </row>
    <row r="23" spans="1:14" s="48" customFormat="1" ht="15.75" customHeight="1">
      <c r="A23" s="36" t="s">
        <v>49</v>
      </c>
      <c r="B23" s="72">
        <f>SUM(B24:B33)</f>
        <v>13000</v>
      </c>
      <c r="C23" s="58">
        <f>SUM(C24:C33)</f>
        <v>1064</v>
      </c>
      <c r="D23" s="58">
        <f>SUM(D24:D33)</f>
        <v>978</v>
      </c>
      <c r="E23" s="59">
        <f t="shared" si="0"/>
        <v>7.523076923076923</v>
      </c>
      <c r="F23" s="62">
        <f t="shared" si="1"/>
        <v>-86</v>
      </c>
      <c r="G23" s="59">
        <f t="shared" si="2"/>
        <v>-8.082706766917292</v>
      </c>
      <c r="H23" s="71" t="s">
        <v>50</v>
      </c>
      <c r="I23" s="74">
        <v>18</v>
      </c>
      <c r="J23" s="74"/>
      <c r="K23" s="74"/>
      <c r="L23" s="74"/>
      <c r="M23" s="74"/>
      <c r="N23" s="74"/>
    </row>
    <row r="24" spans="1:14" s="48" customFormat="1" ht="15.75" customHeight="1">
      <c r="A24" s="29" t="s">
        <v>51</v>
      </c>
      <c r="B24" s="24">
        <v>1405</v>
      </c>
      <c r="C24" s="35">
        <v>111</v>
      </c>
      <c r="D24" s="35">
        <v>135</v>
      </c>
      <c r="E24" s="66">
        <f t="shared" si="0"/>
        <v>9.608540925266903</v>
      </c>
      <c r="F24" s="67">
        <f t="shared" si="1"/>
        <v>24</v>
      </c>
      <c r="G24" s="66">
        <f t="shared" si="2"/>
        <v>21.62162162162162</v>
      </c>
      <c r="H24" s="68" t="s">
        <v>52</v>
      </c>
      <c r="I24" s="32">
        <v>466</v>
      </c>
      <c r="J24" s="102">
        <v>27</v>
      </c>
      <c r="K24" s="102">
        <v>39</v>
      </c>
      <c r="L24" s="100">
        <f aca="true" t="shared" si="6" ref="L24:L33">SUM(K24/I24*100)</f>
        <v>8.369098712446352</v>
      </c>
      <c r="M24" s="67">
        <f aca="true" t="shared" si="7" ref="M24:M33">SUM(K24-J24)</f>
        <v>12</v>
      </c>
      <c r="N24" s="100">
        <f aca="true" t="shared" si="8" ref="N24:N33">SUM(M24/J24*100)</f>
        <v>44.44444444444444</v>
      </c>
    </row>
    <row r="25" spans="1:14" s="48" customFormat="1" ht="15.75" customHeight="1">
      <c r="A25" s="29" t="s">
        <v>53</v>
      </c>
      <c r="B25" s="24">
        <v>2198</v>
      </c>
      <c r="C25" s="35">
        <v>58</v>
      </c>
      <c r="D25" s="35">
        <v>51</v>
      </c>
      <c r="E25" s="66">
        <f t="shared" si="0"/>
        <v>2.3202911737943586</v>
      </c>
      <c r="F25" s="67">
        <f t="shared" si="1"/>
        <v>-7</v>
      </c>
      <c r="G25" s="66">
        <f t="shared" si="2"/>
        <v>-12.068965517241379</v>
      </c>
      <c r="H25" s="70" t="s">
        <v>54</v>
      </c>
      <c r="I25" s="103">
        <v>11400</v>
      </c>
      <c r="J25" s="102">
        <v>679</v>
      </c>
      <c r="K25" s="102">
        <v>691</v>
      </c>
      <c r="L25" s="100">
        <f t="shared" si="6"/>
        <v>6.06140350877193</v>
      </c>
      <c r="M25" s="101">
        <f t="shared" si="7"/>
        <v>12</v>
      </c>
      <c r="N25" s="100">
        <f t="shared" si="8"/>
        <v>1.7673048600883652</v>
      </c>
    </row>
    <row r="26" spans="1:14" s="48" customFormat="1" ht="15.75" customHeight="1">
      <c r="A26" s="29" t="s">
        <v>55</v>
      </c>
      <c r="B26" s="24">
        <v>802</v>
      </c>
      <c r="C26" s="35">
        <v>341</v>
      </c>
      <c r="D26" s="35">
        <v>454</v>
      </c>
      <c r="E26" s="66">
        <f t="shared" si="0"/>
        <v>56.60847880299252</v>
      </c>
      <c r="F26" s="67">
        <f t="shared" si="1"/>
        <v>113</v>
      </c>
      <c r="G26" s="66">
        <f t="shared" si="2"/>
        <v>33.137829912023456</v>
      </c>
      <c r="H26" s="70" t="s">
        <v>56</v>
      </c>
      <c r="I26" s="103"/>
      <c r="J26" s="102"/>
      <c r="K26" s="102"/>
      <c r="L26" s="100" t="e">
        <f t="shared" si="6"/>
        <v>#DIV/0!</v>
      </c>
      <c r="M26" s="101">
        <f t="shared" si="7"/>
        <v>0</v>
      </c>
      <c r="N26" s="100" t="e">
        <f t="shared" si="8"/>
        <v>#DIV/0!</v>
      </c>
    </row>
    <row r="27" spans="1:14" s="48" customFormat="1" ht="15.75" customHeight="1">
      <c r="A27" s="29" t="s">
        <v>57</v>
      </c>
      <c r="B27" s="24"/>
      <c r="C27" s="35"/>
      <c r="D27" s="35"/>
      <c r="E27" s="66"/>
      <c r="F27" s="67"/>
      <c r="G27" s="66" t="e">
        <f t="shared" si="2"/>
        <v>#DIV/0!</v>
      </c>
      <c r="H27" s="69" t="s">
        <v>58</v>
      </c>
      <c r="I27" s="103">
        <v>451</v>
      </c>
      <c r="J27" s="35">
        <v>18</v>
      </c>
      <c r="K27" s="35">
        <v>16</v>
      </c>
      <c r="L27" s="100">
        <f t="shared" si="6"/>
        <v>3.5476718403547673</v>
      </c>
      <c r="M27" s="67">
        <f t="shared" si="7"/>
        <v>-2</v>
      </c>
      <c r="N27" s="100">
        <f t="shared" si="8"/>
        <v>-11.11111111111111</v>
      </c>
    </row>
    <row r="28" spans="1:14" s="48" customFormat="1" ht="15.75" customHeight="1">
      <c r="A28" s="29" t="s">
        <v>59</v>
      </c>
      <c r="B28" s="31">
        <v>8335</v>
      </c>
      <c r="C28" s="35">
        <v>531</v>
      </c>
      <c r="D28" s="35">
        <v>338</v>
      </c>
      <c r="E28" s="66">
        <f>SUM(D28/B28*100)</f>
        <v>4.055188962207558</v>
      </c>
      <c r="F28" s="67">
        <f>SUM(D28-C28)</f>
        <v>-193</v>
      </c>
      <c r="G28" s="66">
        <f t="shared" si="2"/>
        <v>-36.346516007532955</v>
      </c>
      <c r="H28" s="68" t="s">
        <v>60</v>
      </c>
      <c r="I28" s="103">
        <v>3000</v>
      </c>
      <c r="J28" s="102"/>
      <c r="K28" s="102"/>
      <c r="L28" s="100">
        <f t="shared" si="6"/>
        <v>0</v>
      </c>
      <c r="M28" s="67">
        <f t="shared" si="7"/>
        <v>0</v>
      </c>
      <c r="N28" s="100" t="e">
        <f t="shared" si="8"/>
        <v>#DIV/0!</v>
      </c>
    </row>
    <row r="29" spans="1:14" s="48" customFormat="1" ht="15.75" customHeight="1">
      <c r="A29" s="29" t="s">
        <v>61</v>
      </c>
      <c r="B29" s="31"/>
      <c r="C29" s="35"/>
      <c r="D29" s="35"/>
      <c r="E29" s="66" t="e">
        <f>SUM(D29/B29*100)</f>
        <v>#DIV/0!</v>
      </c>
      <c r="F29" s="67">
        <f>SUM(D29-C29)</f>
        <v>0</v>
      </c>
      <c r="G29" s="66" t="e">
        <f t="shared" si="2"/>
        <v>#DIV/0!</v>
      </c>
      <c r="H29" s="68" t="s">
        <v>62</v>
      </c>
      <c r="I29" s="103">
        <v>6031</v>
      </c>
      <c r="J29" s="102"/>
      <c r="K29" s="102"/>
      <c r="L29" s="100">
        <f t="shared" si="6"/>
        <v>0</v>
      </c>
      <c r="M29" s="67">
        <f t="shared" si="7"/>
        <v>0</v>
      </c>
      <c r="N29" s="100" t="e">
        <f t="shared" si="8"/>
        <v>#DIV/0!</v>
      </c>
    </row>
    <row r="30" spans="1:14" s="48" customFormat="1" ht="15.75" customHeight="1">
      <c r="A30" s="73" t="s">
        <v>63</v>
      </c>
      <c r="B30" s="31">
        <v>260</v>
      </c>
      <c r="C30" s="35">
        <v>23</v>
      </c>
      <c r="D30" s="35"/>
      <c r="E30" s="66">
        <f>SUM(D30/B28*100)</f>
        <v>0</v>
      </c>
      <c r="F30" s="67">
        <f aca="true" t="shared" si="9" ref="F30:F37">SUM(D30-C30)</f>
        <v>-23</v>
      </c>
      <c r="G30" s="66">
        <f t="shared" si="2"/>
        <v>-100</v>
      </c>
      <c r="H30" s="74" t="s">
        <v>64</v>
      </c>
      <c r="I30" s="32">
        <v>6792</v>
      </c>
      <c r="J30" s="35">
        <v>1152</v>
      </c>
      <c r="K30" s="35">
        <v>1622</v>
      </c>
      <c r="L30" s="100">
        <f t="shared" si="6"/>
        <v>23.881036513545347</v>
      </c>
      <c r="M30" s="67">
        <f t="shared" si="7"/>
        <v>470</v>
      </c>
      <c r="N30" s="100">
        <f t="shared" si="8"/>
        <v>40.79861111111111</v>
      </c>
    </row>
    <row r="31" spans="1:14" s="48" customFormat="1" ht="15.75" customHeight="1">
      <c r="A31" s="73"/>
      <c r="B31" s="31"/>
      <c r="C31" s="35"/>
      <c r="D31" s="35"/>
      <c r="E31" s="66" t="e">
        <f aca="true" t="shared" si="10" ref="E30:E43">SUM(D31/B31*100)</f>
        <v>#DIV/0!</v>
      </c>
      <c r="F31" s="67">
        <f t="shared" si="9"/>
        <v>0</v>
      </c>
      <c r="G31" s="66" t="e">
        <f t="shared" si="2"/>
        <v>#DIV/0!</v>
      </c>
      <c r="H31" s="74" t="s">
        <v>65</v>
      </c>
      <c r="I31" s="32"/>
      <c r="J31" s="35"/>
      <c r="K31" s="35"/>
      <c r="L31" s="100" t="e">
        <f t="shared" si="6"/>
        <v>#DIV/0!</v>
      </c>
      <c r="M31" s="67">
        <f t="shared" si="7"/>
        <v>0</v>
      </c>
      <c r="N31" s="100" t="e">
        <f t="shared" si="8"/>
        <v>#DIV/0!</v>
      </c>
    </row>
    <row r="32" spans="1:14" s="48" customFormat="1" ht="15.75" customHeight="1">
      <c r="A32" s="74"/>
      <c r="B32" s="74"/>
      <c r="C32" s="35"/>
      <c r="D32" s="35"/>
      <c r="E32" s="66" t="e">
        <f>SUM(D32/B31*100)</f>
        <v>#DIV/0!</v>
      </c>
      <c r="F32" s="67">
        <f t="shared" si="9"/>
        <v>0</v>
      </c>
      <c r="G32" s="66" t="e">
        <f t="shared" si="2"/>
        <v>#DIV/0!</v>
      </c>
      <c r="H32" s="75" t="s">
        <v>66</v>
      </c>
      <c r="I32" s="46">
        <v>25841</v>
      </c>
      <c r="J32" s="40">
        <v>967</v>
      </c>
      <c r="K32" s="40">
        <v>1579</v>
      </c>
      <c r="L32" s="100">
        <f t="shared" si="6"/>
        <v>6.1104446422352074</v>
      </c>
      <c r="M32" s="67">
        <f t="shared" si="7"/>
        <v>612</v>
      </c>
      <c r="N32" s="100">
        <f t="shared" si="8"/>
        <v>63.28852119958634</v>
      </c>
    </row>
    <row r="33" spans="1:14" s="48" customFormat="1" ht="15.75" customHeight="1">
      <c r="A33" s="73"/>
      <c r="B33" s="31"/>
      <c r="C33" s="35"/>
      <c r="D33" s="35"/>
      <c r="E33" s="66" t="e">
        <f t="shared" si="10"/>
        <v>#DIV/0!</v>
      </c>
      <c r="F33" s="67">
        <f t="shared" si="9"/>
        <v>0</v>
      </c>
      <c r="G33" s="66" t="e">
        <f t="shared" si="2"/>
        <v>#DIV/0!</v>
      </c>
      <c r="H33" s="76" t="s">
        <v>67</v>
      </c>
      <c r="I33" s="32"/>
      <c r="J33" s="35"/>
      <c r="K33" s="35"/>
      <c r="L33" s="66" t="e">
        <f t="shared" si="6"/>
        <v>#DIV/0!</v>
      </c>
      <c r="M33" s="67">
        <f t="shared" si="7"/>
        <v>0</v>
      </c>
      <c r="N33" s="99" t="e">
        <f t="shared" si="8"/>
        <v>#DIV/0!</v>
      </c>
    </row>
    <row r="34" spans="1:14" s="48" customFormat="1" ht="15.75" customHeight="1">
      <c r="A34" s="36" t="s">
        <v>68</v>
      </c>
      <c r="B34" s="39">
        <v>85</v>
      </c>
      <c r="C34" s="58"/>
      <c r="D34" s="58">
        <f>D35</f>
        <v>0</v>
      </c>
      <c r="E34" s="59">
        <f t="shared" si="10"/>
        <v>0</v>
      </c>
      <c r="F34" s="62">
        <f t="shared" si="9"/>
        <v>0</v>
      </c>
      <c r="G34" s="59" t="e">
        <f t="shared" si="2"/>
        <v>#DIV/0!</v>
      </c>
      <c r="H34" s="77"/>
      <c r="I34" s="46"/>
      <c r="J34" s="35"/>
      <c r="K34" s="40"/>
      <c r="L34" s="104"/>
      <c r="M34" s="39"/>
      <c r="N34" s="105"/>
    </row>
    <row r="35" spans="1:14" s="48" customFormat="1" ht="15.75" customHeight="1">
      <c r="A35" s="29" t="s">
        <v>57</v>
      </c>
      <c r="B35" s="31">
        <v>85</v>
      </c>
      <c r="C35" s="78"/>
      <c r="D35" s="78"/>
      <c r="E35" s="66">
        <f t="shared" si="10"/>
        <v>0</v>
      </c>
      <c r="F35" s="67">
        <f t="shared" si="9"/>
        <v>0</v>
      </c>
      <c r="G35" s="66" t="e">
        <f t="shared" si="2"/>
        <v>#DIV/0!</v>
      </c>
      <c r="H35" s="76"/>
      <c r="I35" s="32"/>
      <c r="J35" s="40"/>
      <c r="K35" s="35"/>
      <c r="L35" s="66"/>
      <c r="M35" s="67"/>
      <c r="N35" s="99"/>
    </row>
    <row r="36" spans="1:14" s="48" customFormat="1" ht="15.75" customHeight="1">
      <c r="A36" s="36" t="s">
        <v>69</v>
      </c>
      <c r="B36" s="39">
        <v>40000</v>
      </c>
      <c r="C36" s="40">
        <v>17</v>
      </c>
      <c r="D36" s="40">
        <v>24</v>
      </c>
      <c r="E36" s="59">
        <f t="shared" si="10"/>
        <v>0.06</v>
      </c>
      <c r="F36" s="62">
        <f t="shared" si="9"/>
        <v>7</v>
      </c>
      <c r="G36" s="59">
        <f t="shared" si="2"/>
        <v>41.17647058823529</v>
      </c>
      <c r="H36" s="77" t="s">
        <v>70</v>
      </c>
      <c r="I36" s="46">
        <v>88</v>
      </c>
      <c r="J36" s="46"/>
      <c r="K36" s="40"/>
      <c r="L36" s="104">
        <f>SUM(K36/I36*100)</f>
        <v>0</v>
      </c>
      <c r="M36" s="39">
        <f>SUM(K36-J36)</f>
        <v>0</v>
      </c>
      <c r="N36" s="105" t="e">
        <f>SUM(M36/J36*100)</f>
        <v>#DIV/0!</v>
      </c>
    </row>
    <row r="37" spans="1:14" s="48" customFormat="1" ht="15.75" customHeight="1">
      <c r="A37" s="29" t="s">
        <v>71</v>
      </c>
      <c r="B37" s="31">
        <v>30219</v>
      </c>
      <c r="C37" s="35">
        <v>17</v>
      </c>
      <c r="D37" s="35">
        <v>24</v>
      </c>
      <c r="E37" s="66">
        <f t="shared" si="10"/>
        <v>0.07942023230417948</v>
      </c>
      <c r="F37" s="67">
        <f t="shared" si="9"/>
        <v>7</v>
      </c>
      <c r="G37" s="66">
        <f t="shared" si="2"/>
        <v>41.17647058823529</v>
      </c>
      <c r="H37" s="79"/>
      <c r="I37" s="32"/>
      <c r="J37" s="32"/>
      <c r="K37" s="35"/>
      <c r="L37" s="104"/>
      <c r="M37" s="31"/>
      <c r="N37" s="106"/>
    </row>
    <row r="38" spans="1:14" s="48" customFormat="1" ht="15.75" customHeight="1">
      <c r="A38" s="42"/>
      <c r="B38" s="43"/>
      <c r="C38" s="43"/>
      <c r="D38" s="43"/>
      <c r="E38" s="44"/>
      <c r="F38" s="43"/>
      <c r="G38" s="44"/>
      <c r="H38" s="80"/>
      <c r="I38" s="107"/>
      <c r="J38" s="107"/>
      <c r="K38" s="107"/>
      <c r="L38" s="107"/>
      <c r="M38" s="108"/>
      <c r="N38" s="109"/>
    </row>
    <row r="39" spans="1:14" s="48" customFormat="1" ht="15.75" customHeight="1">
      <c r="A39" s="81" t="s">
        <v>72</v>
      </c>
      <c r="B39" s="72"/>
      <c r="C39" s="72">
        <f>SUM(C40:C43)</f>
        <v>2942</v>
      </c>
      <c r="D39" s="72">
        <f>SUM(D40:D44)</f>
        <v>1847</v>
      </c>
      <c r="E39" s="59" t="e">
        <f t="shared" si="10"/>
        <v>#DIV/0!</v>
      </c>
      <c r="F39" s="62">
        <f>SUM(D39-C39)</f>
        <v>-1095</v>
      </c>
      <c r="G39" s="59">
        <f>SUM(F39/C39*100)</f>
        <v>-37.219578518014956</v>
      </c>
      <c r="H39" s="82" t="s">
        <v>73</v>
      </c>
      <c r="I39" s="110"/>
      <c r="J39" s="37">
        <v>1105</v>
      </c>
      <c r="K39" s="37">
        <v>44</v>
      </c>
      <c r="L39" s="111" t="e">
        <f>SUM(J39/I39*100)</f>
        <v>#DIV/0!</v>
      </c>
      <c r="M39" s="112">
        <f aca="true" t="shared" si="11" ref="M39:M44">SUM(K39-J39)</f>
        <v>-1061</v>
      </c>
      <c r="N39" s="113">
        <f aca="true" t="shared" si="12" ref="N39:N44">SUM(M39/J39*100)</f>
        <v>-96.01809954751131</v>
      </c>
    </row>
    <row r="40" spans="1:14" s="48" customFormat="1" ht="15.75" customHeight="1">
      <c r="A40" s="23" t="s">
        <v>74</v>
      </c>
      <c r="B40" s="32"/>
      <c r="C40" s="35">
        <v>1555</v>
      </c>
      <c r="D40" s="35">
        <v>1199</v>
      </c>
      <c r="E40" s="83" t="e">
        <f t="shared" si="10"/>
        <v>#DIV/0!</v>
      </c>
      <c r="F40" s="84">
        <f>SUM(D40-C40)</f>
        <v>-356</v>
      </c>
      <c r="G40" s="83">
        <f>SUM(F40/C40*100)</f>
        <v>-22.893890675241156</v>
      </c>
      <c r="H40" s="85" t="s">
        <v>75</v>
      </c>
      <c r="I40" s="98"/>
      <c r="J40" s="30">
        <v>80</v>
      </c>
      <c r="K40" s="30"/>
      <c r="L40" s="114" t="e">
        <f>SUM(K40/I40*100)</f>
        <v>#DIV/0!</v>
      </c>
      <c r="M40" s="115">
        <f t="shared" si="11"/>
        <v>-80</v>
      </c>
      <c r="N40" s="116">
        <f t="shared" si="12"/>
        <v>-100</v>
      </c>
    </row>
    <row r="41" spans="1:14" s="48" customFormat="1" ht="15.75" customHeight="1">
      <c r="A41" s="23" t="s">
        <v>76</v>
      </c>
      <c r="B41" s="32"/>
      <c r="C41" s="35"/>
      <c r="D41" s="35">
        <v>6</v>
      </c>
      <c r="E41" s="83" t="e">
        <f t="shared" si="10"/>
        <v>#DIV/0!</v>
      </c>
      <c r="F41" s="84">
        <f>SUM(D41-C41)</f>
        <v>6</v>
      </c>
      <c r="G41" s="83" t="e">
        <f>SUM(F41/C41*100)</f>
        <v>#DIV/0!</v>
      </c>
      <c r="H41" s="79" t="s">
        <v>77</v>
      </c>
      <c r="I41" s="98"/>
      <c r="J41" s="30">
        <v>195</v>
      </c>
      <c r="K41" s="30"/>
      <c r="L41" s="114" t="e">
        <f>SUM(K41/I41*100)</f>
        <v>#DIV/0!</v>
      </c>
      <c r="M41" s="115">
        <f t="shared" si="11"/>
        <v>-195</v>
      </c>
      <c r="N41" s="116">
        <f t="shared" si="12"/>
        <v>-100</v>
      </c>
    </row>
    <row r="42" spans="1:14" s="48" customFormat="1" ht="15.75" customHeight="1">
      <c r="A42" s="23" t="s">
        <v>78</v>
      </c>
      <c r="B42" s="32"/>
      <c r="C42" s="35">
        <v>834</v>
      </c>
      <c r="D42" s="35">
        <v>357</v>
      </c>
      <c r="E42" s="83" t="e">
        <f t="shared" si="10"/>
        <v>#DIV/0!</v>
      </c>
      <c r="F42" s="84">
        <f>SUM(D42-C42)</f>
        <v>-477</v>
      </c>
      <c r="G42" s="83">
        <f>SUM(F42/C42*100)</f>
        <v>-57.194244604316545</v>
      </c>
      <c r="H42" s="76" t="s">
        <v>79</v>
      </c>
      <c r="I42" s="98"/>
      <c r="J42" s="74">
        <v>5</v>
      </c>
      <c r="K42" s="74"/>
      <c r="L42" s="114" t="e">
        <f>SUM(J42/I42*100)</f>
        <v>#DIV/0!</v>
      </c>
      <c r="M42" s="115">
        <f t="shared" si="11"/>
        <v>-5</v>
      </c>
      <c r="N42" s="116">
        <f t="shared" si="12"/>
        <v>-100</v>
      </c>
    </row>
    <row r="43" spans="1:14" s="48" customFormat="1" ht="15.75" customHeight="1">
      <c r="A43" s="86" t="s">
        <v>80</v>
      </c>
      <c r="B43" s="87"/>
      <c r="C43" s="88">
        <v>553</v>
      </c>
      <c r="D43" s="88">
        <v>285</v>
      </c>
      <c r="E43" s="89" t="e">
        <f t="shared" si="10"/>
        <v>#DIV/0!</v>
      </c>
      <c r="F43" s="90">
        <f>SUM(D43-C43)</f>
        <v>-268</v>
      </c>
      <c r="G43" s="89">
        <f>SUM(F43/C43*100)</f>
        <v>-48.4629294755877</v>
      </c>
      <c r="H43" s="91" t="s">
        <v>81</v>
      </c>
      <c r="I43" s="117"/>
      <c r="J43" s="118">
        <v>54</v>
      </c>
      <c r="K43" s="118"/>
      <c r="L43" s="119" t="e">
        <f>SUM(K43/I43*100)</f>
        <v>#DIV/0!</v>
      </c>
      <c r="M43" s="120">
        <f t="shared" si="11"/>
        <v>-54</v>
      </c>
      <c r="N43" s="121">
        <f t="shared" si="12"/>
        <v>-100</v>
      </c>
    </row>
    <row r="44" spans="1:14" s="48" customFormat="1" ht="18.75" customHeight="1">
      <c r="A44" s="92"/>
      <c r="B44" s="92"/>
      <c r="C44" s="93"/>
      <c r="D44" s="93"/>
      <c r="E44" s="92"/>
      <c r="F44" s="92"/>
      <c r="G44" s="92"/>
      <c r="H44" s="92" t="s">
        <v>74</v>
      </c>
      <c r="I44" s="122"/>
      <c r="J44" s="30">
        <v>627</v>
      </c>
      <c r="K44" s="30">
        <v>-1</v>
      </c>
      <c r="L44" s="114" t="e">
        <f>SUM(K44/I44*100)</f>
        <v>#DIV/0!</v>
      </c>
      <c r="M44" s="115">
        <f t="shared" si="11"/>
        <v>-628</v>
      </c>
      <c r="N44" s="114">
        <f t="shared" si="12"/>
        <v>-100.15948963317385</v>
      </c>
    </row>
  </sheetData>
  <sheetProtection/>
  <protectedRanges>
    <protectedRange sqref="B8:B22" name="区域1_2_2"/>
    <protectedRange sqref="B24 B28" name="区域1_2_1_1"/>
  </protectedRanges>
  <mergeCells count="11">
    <mergeCell ref="A1:N1"/>
    <mergeCell ref="D3:E3"/>
    <mergeCell ref="F3:G3"/>
    <mergeCell ref="K3:L3"/>
    <mergeCell ref="M3:N3"/>
    <mergeCell ref="A3:A4"/>
    <mergeCell ref="B3:B4"/>
    <mergeCell ref="C3:C4"/>
    <mergeCell ref="H3:H4"/>
    <mergeCell ref="I3:I4"/>
    <mergeCell ref="J3:J4"/>
  </mergeCells>
  <printOptions/>
  <pageMargins left="0" right="0" top="0.98" bottom="0.98" header="0.51" footer="0.5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pane xSplit="1" ySplit="5" topLeftCell="B9" activePane="bottomRight" state="frozen"/>
      <selection pane="bottomRight" activeCell="D19" sqref="D19"/>
    </sheetView>
  </sheetViews>
  <sheetFormatPr defaultColWidth="9.00390625" defaultRowHeight="14.25"/>
  <cols>
    <col min="1" max="1" width="28.25390625" style="5" customWidth="1"/>
    <col min="2" max="2" width="13.75390625" style="5" customWidth="1"/>
    <col min="3" max="3" width="13.75390625" style="6" customWidth="1"/>
    <col min="4" max="4" width="10.125" style="6" customWidth="1"/>
    <col min="5" max="7" width="15.625" style="5" customWidth="1"/>
    <col min="8" max="17" width="8.625" style="5" customWidth="1"/>
    <col min="18" max="18" width="8.00390625" style="5" customWidth="1"/>
    <col min="19" max="19" width="8.125" style="5" customWidth="1"/>
    <col min="20" max="16384" width="9.00390625" style="5" customWidth="1"/>
  </cols>
  <sheetData>
    <row r="1" spans="1:7" ht="20.25" customHeight="1">
      <c r="A1" s="7" t="s">
        <v>0</v>
      </c>
      <c r="B1" s="7"/>
      <c r="C1" s="7"/>
      <c r="D1" s="7"/>
      <c r="E1" s="7"/>
      <c r="F1" s="7"/>
      <c r="G1" s="7"/>
    </row>
    <row r="2" spans="1:7" s="1" customFormat="1" ht="13.5" customHeight="1">
      <c r="A2" s="8" t="s">
        <v>82</v>
      </c>
      <c r="C2" s="2"/>
      <c r="D2" s="2"/>
      <c r="G2" s="9" t="s">
        <v>2</v>
      </c>
    </row>
    <row r="3" spans="1:7" s="1" customFormat="1" ht="13.5" customHeight="1">
      <c r="A3" s="10" t="s">
        <v>83</v>
      </c>
      <c r="B3" s="11" t="s">
        <v>84</v>
      </c>
      <c r="C3" s="12" t="s">
        <v>85</v>
      </c>
      <c r="D3" s="13" t="s">
        <v>6</v>
      </c>
      <c r="E3" s="13"/>
      <c r="F3" s="13" t="s">
        <v>7</v>
      </c>
      <c r="G3" s="14"/>
    </row>
    <row r="4" spans="1:7" s="2" customFormat="1" ht="12.75" customHeight="1">
      <c r="A4" s="15"/>
      <c r="B4" s="16"/>
      <c r="C4" s="17"/>
      <c r="D4" s="17" t="s">
        <v>86</v>
      </c>
      <c r="E4" s="16" t="s">
        <v>87</v>
      </c>
      <c r="F4" s="16" t="s">
        <v>11</v>
      </c>
      <c r="G4" s="18" t="s">
        <v>12</v>
      </c>
    </row>
    <row r="5" spans="1:7" s="2" customFormat="1" ht="15" customHeight="1">
      <c r="A5" s="15" t="s">
        <v>13</v>
      </c>
      <c r="B5" s="19">
        <f>B6+B35+B37</f>
        <v>84965</v>
      </c>
      <c r="C5" s="19">
        <f>C6+C35+C37</f>
        <v>3053</v>
      </c>
      <c r="D5" s="19">
        <f>D6+D35+D37</f>
        <v>3207</v>
      </c>
      <c r="E5" s="20">
        <f>D5/B5*100</f>
        <v>3.7744953804507735</v>
      </c>
      <c r="F5" s="19">
        <f>D5-C5</f>
        <v>154</v>
      </c>
      <c r="G5" s="21">
        <f>F5/C5*100</f>
        <v>5.044218801179168</v>
      </c>
    </row>
    <row r="6" spans="1:7" s="3" customFormat="1" ht="15" customHeight="1">
      <c r="A6" s="15" t="s">
        <v>88</v>
      </c>
      <c r="B6" s="19">
        <f>B7+B27</f>
        <v>44880</v>
      </c>
      <c r="C6" s="19">
        <f>C7+C27</f>
        <v>3036</v>
      </c>
      <c r="D6" s="19">
        <f>D7+D27</f>
        <v>3183</v>
      </c>
      <c r="E6" s="20">
        <f>D6/B6*100</f>
        <v>7.092245989304812</v>
      </c>
      <c r="F6" s="19">
        <f>D6-C6</f>
        <v>147</v>
      </c>
      <c r="G6" s="21">
        <f>F6/C6*100</f>
        <v>4.841897233201581</v>
      </c>
    </row>
    <row r="7" spans="1:7" s="3" customFormat="1" ht="15" customHeight="1">
      <c r="A7" s="22" t="s">
        <v>89</v>
      </c>
      <c r="B7" s="19">
        <f>SUM(B8:B26)</f>
        <v>36255</v>
      </c>
      <c r="C7" s="19">
        <f>SUM(C8:C26)</f>
        <v>2633</v>
      </c>
      <c r="D7" s="19">
        <f>SUM(D8:D26)</f>
        <v>2357</v>
      </c>
      <c r="E7" s="20">
        <f>D7/B7*100</f>
        <v>6.501172252103158</v>
      </c>
      <c r="F7" s="19">
        <f>D7-C7</f>
        <v>-276</v>
      </c>
      <c r="G7" s="21">
        <f>F7/C7*100</f>
        <v>-10.482339536650208</v>
      </c>
    </row>
    <row r="8" spans="1:7" s="4" customFormat="1" ht="15" customHeight="1">
      <c r="A8" s="23" t="s">
        <v>90</v>
      </c>
      <c r="B8" s="24">
        <v>15380</v>
      </c>
      <c r="C8" s="25">
        <v>929</v>
      </c>
      <c r="D8" s="25">
        <v>1201</v>
      </c>
      <c r="E8" s="26">
        <f>D8/B8*100</f>
        <v>7.808842652795839</v>
      </c>
      <c r="F8" s="27">
        <f>D8-C8</f>
        <v>272</v>
      </c>
      <c r="G8" s="28">
        <f>F8/C8*100</f>
        <v>29.278794402583426</v>
      </c>
    </row>
    <row r="9" spans="1:7" s="4" customFormat="1" ht="15" customHeight="1">
      <c r="A9" s="23" t="s">
        <v>23</v>
      </c>
      <c r="B9" s="24">
        <v>2300</v>
      </c>
      <c r="C9" s="25">
        <v>476</v>
      </c>
      <c r="D9" s="25">
        <v>238</v>
      </c>
      <c r="E9" s="26">
        <f aca="true" t="shared" si="0" ref="E9:E37">D9/B9*100</f>
        <v>10.347826086956522</v>
      </c>
      <c r="F9" s="27">
        <f aca="true" t="shared" si="1" ref="F9:F37">D9-C9</f>
        <v>-238</v>
      </c>
      <c r="G9" s="28">
        <f aca="true" t="shared" si="2" ref="G9:G37">F9/C9*100</f>
        <v>-50</v>
      </c>
    </row>
    <row r="10" spans="1:7" s="4" customFormat="1" ht="15" customHeight="1">
      <c r="A10" s="29" t="s">
        <v>25</v>
      </c>
      <c r="B10" s="24"/>
      <c r="C10" s="25"/>
      <c r="D10" s="25"/>
      <c r="E10" s="26" t="e">
        <f t="shared" si="0"/>
        <v>#DIV/0!</v>
      </c>
      <c r="F10" s="27">
        <f t="shared" si="1"/>
        <v>0</v>
      </c>
      <c r="G10" s="28" t="e">
        <f t="shared" si="2"/>
        <v>#DIV/0!</v>
      </c>
    </row>
    <row r="11" spans="1:7" s="4" customFormat="1" ht="15" customHeight="1">
      <c r="A11" s="23" t="s">
        <v>27</v>
      </c>
      <c r="B11" s="24">
        <v>800</v>
      </c>
      <c r="C11" s="25">
        <v>174</v>
      </c>
      <c r="D11" s="25">
        <v>190</v>
      </c>
      <c r="E11" s="26">
        <f t="shared" si="0"/>
        <v>23.75</v>
      </c>
      <c r="F11" s="27">
        <f t="shared" si="1"/>
        <v>16</v>
      </c>
      <c r="G11" s="28">
        <f t="shared" si="2"/>
        <v>9.195402298850574</v>
      </c>
    </row>
    <row r="12" spans="1:7" s="4" customFormat="1" ht="15" customHeight="1">
      <c r="A12" s="23" t="s">
        <v>29</v>
      </c>
      <c r="B12" s="24">
        <v>100</v>
      </c>
      <c r="C12" s="25">
        <v>10</v>
      </c>
      <c r="D12" s="25">
        <v>30</v>
      </c>
      <c r="E12" s="26">
        <f t="shared" si="0"/>
        <v>30</v>
      </c>
      <c r="F12" s="27">
        <f t="shared" si="1"/>
        <v>20</v>
      </c>
      <c r="G12" s="28">
        <f t="shared" si="2"/>
        <v>200</v>
      </c>
    </row>
    <row r="13" spans="1:7" s="3" customFormat="1" ht="15" customHeight="1">
      <c r="A13" s="23" t="s">
        <v>31</v>
      </c>
      <c r="B13" s="24">
        <v>800</v>
      </c>
      <c r="C13" s="25">
        <v>44</v>
      </c>
      <c r="D13" s="25">
        <v>60</v>
      </c>
      <c r="E13" s="26">
        <f t="shared" si="0"/>
        <v>7.5</v>
      </c>
      <c r="F13" s="27">
        <f t="shared" si="1"/>
        <v>16</v>
      </c>
      <c r="G13" s="28">
        <f t="shared" si="2"/>
        <v>36.36363636363637</v>
      </c>
    </row>
    <row r="14" spans="1:7" s="3" customFormat="1" ht="15" customHeight="1">
      <c r="A14" s="23" t="s">
        <v>33</v>
      </c>
      <c r="B14" s="24">
        <v>700</v>
      </c>
      <c r="C14" s="25">
        <v>14</v>
      </c>
      <c r="D14" s="25">
        <v>47</v>
      </c>
      <c r="E14" s="26">
        <f t="shared" si="0"/>
        <v>6.714285714285714</v>
      </c>
      <c r="F14" s="27">
        <f t="shared" si="1"/>
        <v>33</v>
      </c>
      <c r="G14" s="28">
        <f t="shared" si="2"/>
        <v>235.71428571428572</v>
      </c>
    </row>
    <row r="15" spans="1:7" s="4" customFormat="1" ht="15" customHeight="1">
      <c r="A15" s="23" t="s">
        <v>35</v>
      </c>
      <c r="B15" s="24">
        <v>500</v>
      </c>
      <c r="C15" s="25">
        <v>29</v>
      </c>
      <c r="D15" s="25">
        <v>96</v>
      </c>
      <c r="E15" s="26">
        <f t="shared" si="0"/>
        <v>19.2</v>
      </c>
      <c r="F15" s="27">
        <f t="shared" si="1"/>
        <v>67</v>
      </c>
      <c r="G15" s="28">
        <f t="shared" si="2"/>
        <v>231.0344827586207</v>
      </c>
    </row>
    <row r="16" spans="1:7" s="4" customFormat="1" ht="15" customHeight="1">
      <c r="A16" s="23" t="s">
        <v>37</v>
      </c>
      <c r="B16" s="24">
        <v>700</v>
      </c>
      <c r="C16" s="25">
        <v>5</v>
      </c>
      <c r="D16" s="25">
        <v>8</v>
      </c>
      <c r="E16" s="26">
        <f t="shared" si="0"/>
        <v>1.1428571428571428</v>
      </c>
      <c r="F16" s="27">
        <f t="shared" si="1"/>
        <v>3</v>
      </c>
      <c r="G16" s="28">
        <f t="shared" si="2"/>
        <v>60</v>
      </c>
    </row>
    <row r="17" spans="1:7" s="4" customFormat="1" ht="15" customHeight="1">
      <c r="A17" s="23" t="s">
        <v>39</v>
      </c>
      <c r="B17" s="24">
        <v>2700</v>
      </c>
      <c r="C17" s="25">
        <v>73</v>
      </c>
      <c r="D17" s="25">
        <v>-29</v>
      </c>
      <c r="E17" s="26">
        <f t="shared" si="0"/>
        <v>-1.074074074074074</v>
      </c>
      <c r="F17" s="27">
        <f t="shared" si="1"/>
        <v>-102</v>
      </c>
      <c r="G17" s="28">
        <f t="shared" si="2"/>
        <v>-139.72602739726028</v>
      </c>
    </row>
    <row r="18" spans="1:7" s="4" customFormat="1" ht="15" customHeight="1">
      <c r="A18" s="23" t="s">
        <v>91</v>
      </c>
      <c r="B18" s="24">
        <v>1200</v>
      </c>
      <c r="C18" s="25">
        <v>165</v>
      </c>
      <c r="D18" s="25">
        <v>159</v>
      </c>
      <c r="E18" s="26">
        <f t="shared" si="0"/>
        <v>13.25</v>
      </c>
      <c r="F18" s="27">
        <f t="shared" si="1"/>
        <v>-6</v>
      </c>
      <c r="G18" s="28">
        <f t="shared" si="2"/>
        <v>-3.6363636363636362</v>
      </c>
    </row>
    <row r="19" spans="1:7" s="4" customFormat="1" ht="15" customHeight="1">
      <c r="A19" s="23" t="s">
        <v>43</v>
      </c>
      <c r="B19" s="24">
        <v>3100</v>
      </c>
      <c r="C19" s="25"/>
      <c r="D19" s="25"/>
      <c r="E19" s="26">
        <f t="shared" si="0"/>
        <v>0</v>
      </c>
      <c r="F19" s="27">
        <f t="shared" si="1"/>
        <v>0</v>
      </c>
      <c r="G19" s="28" t="e">
        <f t="shared" si="2"/>
        <v>#DIV/0!</v>
      </c>
    </row>
    <row r="20" spans="1:7" s="4" customFormat="1" ht="15" customHeight="1">
      <c r="A20" s="23" t="s">
        <v>45</v>
      </c>
      <c r="B20" s="24">
        <v>3600</v>
      </c>
      <c r="C20" s="25">
        <v>53</v>
      </c>
      <c r="D20" s="25">
        <v>205</v>
      </c>
      <c r="E20" s="26">
        <f t="shared" si="0"/>
        <v>5.694444444444445</v>
      </c>
      <c r="F20" s="27">
        <f t="shared" si="1"/>
        <v>152</v>
      </c>
      <c r="G20" s="28">
        <f t="shared" si="2"/>
        <v>286.79245283018867</v>
      </c>
    </row>
    <row r="21" spans="1:7" s="4" customFormat="1" ht="15" customHeight="1">
      <c r="A21" s="23" t="s">
        <v>92</v>
      </c>
      <c r="B21" s="24"/>
      <c r="C21" s="30"/>
      <c r="D21" s="30"/>
      <c r="E21" s="26" t="e">
        <f t="shared" si="0"/>
        <v>#DIV/0!</v>
      </c>
      <c r="F21" s="27">
        <f t="shared" si="1"/>
        <v>0</v>
      </c>
      <c r="G21" s="28" t="e">
        <f t="shared" si="2"/>
        <v>#DIV/0!</v>
      </c>
    </row>
    <row r="22" spans="1:7" s="4" customFormat="1" ht="15" customHeight="1">
      <c r="A22" s="23" t="s">
        <v>93</v>
      </c>
      <c r="B22" s="31">
        <v>1400</v>
      </c>
      <c r="C22" s="32">
        <v>73</v>
      </c>
      <c r="D22" s="32">
        <v>98</v>
      </c>
      <c r="E22" s="26">
        <f t="shared" si="0"/>
        <v>7.000000000000001</v>
      </c>
      <c r="F22" s="27">
        <f t="shared" si="1"/>
        <v>25</v>
      </c>
      <c r="G22" s="28">
        <f t="shared" si="2"/>
        <v>34.24657534246575</v>
      </c>
    </row>
    <row r="23" spans="1:7" s="4" customFormat="1" ht="15" customHeight="1">
      <c r="A23" s="23" t="s">
        <v>94</v>
      </c>
      <c r="B23" s="31"/>
      <c r="C23" s="32">
        <v>37</v>
      </c>
      <c r="D23" s="32">
        <v>37</v>
      </c>
      <c r="E23" s="26" t="e">
        <f t="shared" si="0"/>
        <v>#DIV/0!</v>
      </c>
      <c r="F23" s="27">
        <f t="shared" si="1"/>
        <v>0</v>
      </c>
      <c r="G23" s="28">
        <f t="shared" si="2"/>
        <v>0</v>
      </c>
    </row>
    <row r="24" spans="1:7" s="4" customFormat="1" ht="15" customHeight="1">
      <c r="A24" s="23" t="s">
        <v>55</v>
      </c>
      <c r="B24" s="31"/>
      <c r="C24" s="33"/>
      <c r="D24" s="33"/>
      <c r="E24" s="26" t="e">
        <f t="shared" si="0"/>
        <v>#DIV/0!</v>
      </c>
      <c r="F24" s="27">
        <f t="shared" si="1"/>
        <v>0</v>
      </c>
      <c r="G24" s="28" t="e">
        <f t="shared" si="2"/>
        <v>#DIV/0!</v>
      </c>
    </row>
    <row r="25" spans="1:7" s="4" customFormat="1" ht="15" customHeight="1">
      <c r="A25" s="23" t="s">
        <v>95</v>
      </c>
      <c r="B25" s="32">
        <v>50</v>
      </c>
      <c r="C25" s="32">
        <v>26</v>
      </c>
      <c r="D25" s="32">
        <v>17</v>
      </c>
      <c r="E25" s="26">
        <f t="shared" si="0"/>
        <v>34</v>
      </c>
      <c r="F25" s="27">
        <f t="shared" si="1"/>
        <v>-9</v>
      </c>
      <c r="G25" s="28">
        <f t="shared" si="2"/>
        <v>-34.61538461538461</v>
      </c>
    </row>
    <row r="26" spans="1:7" s="4" customFormat="1" ht="15" customHeight="1">
      <c r="A26" s="23" t="s">
        <v>96</v>
      </c>
      <c r="B26" s="32">
        <v>2925</v>
      </c>
      <c r="C26" s="32">
        <v>525</v>
      </c>
      <c r="D26" s="32"/>
      <c r="E26" s="26"/>
      <c r="F26" s="27"/>
      <c r="G26" s="28"/>
    </row>
    <row r="27" spans="1:7" s="4" customFormat="1" ht="15" customHeight="1">
      <c r="A27" s="22" t="s">
        <v>97</v>
      </c>
      <c r="B27" s="34">
        <f>SUM(B28:B34)</f>
        <v>8625</v>
      </c>
      <c r="C27" s="34">
        <f>SUM(C28:C34)</f>
        <v>403</v>
      </c>
      <c r="D27" s="34">
        <f>SUM(D28:D34)</f>
        <v>826</v>
      </c>
      <c r="E27" s="20">
        <f aca="true" t="shared" si="3" ref="E27:E38">D27/B27*100</f>
        <v>9.576811594202898</v>
      </c>
      <c r="F27" s="19">
        <f aca="true" t="shared" si="4" ref="F27:F38">D27-C27</f>
        <v>423</v>
      </c>
      <c r="G27" s="21">
        <f aca="true" t="shared" si="5" ref="G27:G38">F27/C27*100</f>
        <v>104.96277915632754</v>
      </c>
    </row>
    <row r="28" spans="1:7" s="4" customFormat="1" ht="15" customHeight="1">
      <c r="A28" s="23" t="s">
        <v>51</v>
      </c>
      <c r="B28" s="24">
        <v>5</v>
      </c>
      <c r="C28" s="35">
        <v>1</v>
      </c>
      <c r="D28" s="35"/>
      <c r="E28" s="26">
        <f t="shared" si="3"/>
        <v>0</v>
      </c>
      <c r="F28" s="27">
        <f t="shared" si="4"/>
        <v>-1</v>
      </c>
      <c r="G28" s="28">
        <f t="shared" si="5"/>
        <v>-100</v>
      </c>
    </row>
    <row r="29" spans="1:7" s="4" customFormat="1" ht="15" customHeight="1">
      <c r="A29" s="23" t="s">
        <v>98</v>
      </c>
      <c r="B29" s="24">
        <v>2148</v>
      </c>
      <c r="C29" s="35">
        <v>32</v>
      </c>
      <c r="D29" s="35">
        <v>34</v>
      </c>
      <c r="E29" s="26">
        <f t="shared" si="3"/>
        <v>1.5828677839851024</v>
      </c>
      <c r="F29" s="27">
        <f t="shared" si="4"/>
        <v>2</v>
      </c>
      <c r="G29" s="28">
        <f t="shared" si="5"/>
        <v>6.25</v>
      </c>
    </row>
    <row r="30" spans="1:7" s="4" customFormat="1" ht="15" customHeight="1">
      <c r="A30" s="23" t="s">
        <v>55</v>
      </c>
      <c r="B30" s="24">
        <v>802</v>
      </c>
      <c r="C30" s="35">
        <v>341</v>
      </c>
      <c r="D30" s="35">
        <v>454</v>
      </c>
      <c r="E30" s="26">
        <f t="shared" si="3"/>
        <v>56.60847880299252</v>
      </c>
      <c r="F30" s="27">
        <f t="shared" si="4"/>
        <v>113</v>
      </c>
      <c r="G30" s="28">
        <f t="shared" si="5"/>
        <v>33.137829912023456</v>
      </c>
    </row>
    <row r="31" spans="1:7" s="4" customFormat="1" ht="15" customHeight="1">
      <c r="A31" s="23" t="s">
        <v>57</v>
      </c>
      <c r="B31" s="24"/>
      <c r="C31" s="35"/>
      <c r="D31" s="35"/>
      <c r="E31" s="26" t="e">
        <f t="shared" si="3"/>
        <v>#DIV/0!</v>
      </c>
      <c r="F31" s="27">
        <f t="shared" si="4"/>
        <v>0</v>
      </c>
      <c r="G31" s="28" t="e">
        <f t="shared" si="5"/>
        <v>#DIV/0!</v>
      </c>
    </row>
    <row r="32" spans="1:7" s="3" customFormat="1" ht="15" customHeight="1">
      <c r="A32" s="29" t="s">
        <v>59</v>
      </c>
      <c r="B32" s="31">
        <v>5410</v>
      </c>
      <c r="C32" s="35">
        <v>6</v>
      </c>
      <c r="D32" s="35">
        <v>338</v>
      </c>
      <c r="E32" s="26">
        <f t="shared" si="3"/>
        <v>6.247689463955638</v>
      </c>
      <c r="F32" s="27">
        <f t="shared" si="4"/>
        <v>332</v>
      </c>
      <c r="G32" s="28">
        <f t="shared" si="5"/>
        <v>5533.333333333334</v>
      </c>
    </row>
    <row r="33" spans="1:7" s="3" customFormat="1" ht="15" customHeight="1">
      <c r="A33" s="29" t="s">
        <v>63</v>
      </c>
      <c r="B33" s="31"/>
      <c r="C33" s="35">
        <v>23</v>
      </c>
      <c r="D33" s="35"/>
      <c r="E33" s="26" t="e">
        <f t="shared" si="3"/>
        <v>#DIV/0!</v>
      </c>
      <c r="F33" s="27">
        <f t="shared" si="4"/>
        <v>-23</v>
      </c>
      <c r="G33" s="28">
        <f t="shared" si="5"/>
        <v>-100</v>
      </c>
    </row>
    <row r="34" spans="1:7" s="3" customFormat="1" ht="15" customHeight="1">
      <c r="A34" s="29" t="s">
        <v>61</v>
      </c>
      <c r="B34" s="31">
        <v>260</v>
      </c>
      <c r="C34" s="35"/>
      <c r="D34" s="35"/>
      <c r="E34" s="26">
        <f t="shared" si="3"/>
        <v>0</v>
      </c>
      <c r="F34" s="27">
        <f t="shared" si="4"/>
        <v>0</v>
      </c>
      <c r="G34" s="28" t="e">
        <f t="shared" si="5"/>
        <v>#DIV/0!</v>
      </c>
    </row>
    <row r="35" spans="1:7" s="3" customFormat="1" ht="15" customHeight="1">
      <c r="A35" s="36" t="s">
        <v>99</v>
      </c>
      <c r="B35" s="37">
        <v>85</v>
      </c>
      <c r="C35" s="37"/>
      <c r="D35" s="35"/>
      <c r="E35" s="20">
        <f t="shared" si="3"/>
        <v>0</v>
      </c>
      <c r="F35" s="19">
        <f t="shared" si="4"/>
        <v>0</v>
      </c>
      <c r="G35" s="21" t="e">
        <f t="shared" si="5"/>
        <v>#DIV/0!</v>
      </c>
    </row>
    <row r="36" spans="1:7" s="3" customFormat="1" ht="15" customHeight="1">
      <c r="A36" s="29" t="s">
        <v>57</v>
      </c>
      <c r="B36" s="31">
        <v>85</v>
      </c>
      <c r="C36" s="32"/>
      <c r="D36" s="32"/>
      <c r="E36" s="26">
        <f t="shared" si="3"/>
        <v>0</v>
      </c>
      <c r="F36" s="27">
        <f t="shared" si="4"/>
        <v>0</v>
      </c>
      <c r="G36" s="28" t="e">
        <f t="shared" si="5"/>
        <v>#DIV/0!</v>
      </c>
    </row>
    <row r="37" spans="1:7" s="3" customFormat="1" ht="15" customHeight="1">
      <c r="A37" s="38" t="s">
        <v>100</v>
      </c>
      <c r="B37" s="39">
        <v>40000</v>
      </c>
      <c r="C37" s="40">
        <v>17</v>
      </c>
      <c r="D37" s="40">
        <v>24</v>
      </c>
      <c r="E37" s="20">
        <f t="shared" si="3"/>
        <v>0.06</v>
      </c>
      <c r="F37" s="19">
        <f t="shared" si="4"/>
        <v>7</v>
      </c>
      <c r="G37" s="21">
        <f t="shared" si="5"/>
        <v>41.17647058823529</v>
      </c>
    </row>
    <row r="38" spans="1:7" s="3" customFormat="1" ht="15" customHeight="1">
      <c r="A38" s="41" t="s">
        <v>71</v>
      </c>
      <c r="B38" s="31">
        <v>30219</v>
      </c>
      <c r="C38" s="35">
        <v>17</v>
      </c>
      <c r="D38" s="35">
        <v>24</v>
      </c>
      <c r="E38" s="26">
        <f t="shared" si="3"/>
        <v>0.07942023230417948</v>
      </c>
      <c r="F38" s="27">
        <f t="shared" si="4"/>
        <v>7</v>
      </c>
      <c r="G38" s="28">
        <f t="shared" si="5"/>
        <v>41.17647058823529</v>
      </c>
    </row>
    <row r="39" spans="1:7" s="3" customFormat="1" ht="15" customHeight="1">
      <c r="A39" s="42"/>
      <c r="B39" s="43"/>
      <c r="C39" s="43"/>
      <c r="D39" s="44"/>
      <c r="E39" s="44"/>
      <c r="F39" s="43"/>
      <c r="G39" s="45"/>
    </row>
    <row r="40" spans="1:7" s="3" customFormat="1" ht="15" customHeight="1">
      <c r="A40" s="36" t="s">
        <v>101</v>
      </c>
      <c r="B40" s="39"/>
      <c r="C40" s="46">
        <v>7813</v>
      </c>
      <c r="D40" s="46">
        <v>4591</v>
      </c>
      <c r="E40" s="20" t="e">
        <v>#DIV/0!</v>
      </c>
      <c r="F40" s="19">
        <f>D40-C40</f>
        <v>-3222</v>
      </c>
      <c r="G40" s="21">
        <f>(D40-C40)/C40</f>
        <v>-0.4123896070651478</v>
      </c>
    </row>
    <row r="41" spans="1:7" s="3" customFormat="1" ht="15" customHeight="1">
      <c r="A41" s="23" t="s">
        <v>102</v>
      </c>
      <c r="B41" s="32"/>
      <c r="C41" s="32">
        <v>3113</v>
      </c>
      <c r="D41" s="32">
        <v>2399</v>
      </c>
      <c r="E41" s="26" t="e">
        <v>#DIV/0!</v>
      </c>
      <c r="F41" s="27">
        <f>D41-C41</f>
        <v>-714</v>
      </c>
      <c r="G41" s="28">
        <f>(D41-C41)/C41</f>
        <v>-0.22936074526180533</v>
      </c>
    </row>
    <row r="42" spans="1:7" s="3" customFormat="1" ht="15" customHeight="1">
      <c r="A42" s="23" t="s">
        <v>103</v>
      </c>
      <c r="B42" s="32"/>
      <c r="C42" s="32">
        <v>1390</v>
      </c>
      <c r="D42" s="32">
        <v>595</v>
      </c>
      <c r="E42" s="26" t="e">
        <v>#DIV/0!</v>
      </c>
      <c r="F42" s="27">
        <f>D42-C42</f>
        <v>-795</v>
      </c>
      <c r="G42" s="28">
        <f>(D42-C42)/C42</f>
        <v>-0.5719424460431655</v>
      </c>
    </row>
    <row r="43" spans="1:7" s="3" customFormat="1" ht="15" customHeight="1">
      <c r="A43" s="29" t="s">
        <v>104</v>
      </c>
      <c r="B43" s="31"/>
      <c r="C43" s="32">
        <v>922</v>
      </c>
      <c r="D43" s="32">
        <v>475</v>
      </c>
      <c r="E43" s="26" t="e">
        <v>#DIV/0!</v>
      </c>
      <c r="F43" s="27">
        <f>D43-C43</f>
        <v>-447</v>
      </c>
      <c r="G43" s="28">
        <f>(D43-C43)/C43</f>
        <v>-0.4848156182212581</v>
      </c>
    </row>
    <row r="44" spans="1:7" s="3" customFormat="1" ht="15" customHeight="1">
      <c r="A44" s="29" t="s">
        <v>105</v>
      </c>
      <c r="B44" s="31"/>
      <c r="C44" s="32">
        <v>10</v>
      </c>
      <c r="D44" s="32">
        <v>6</v>
      </c>
      <c r="E44" s="26" t="e">
        <v>#DIV/0!</v>
      </c>
      <c r="F44" s="27">
        <f>D44-C44</f>
        <v>-4</v>
      </c>
      <c r="G44" s="28">
        <f>(D44-C44)/C44</f>
        <v>-0.4</v>
      </c>
    </row>
  </sheetData>
  <sheetProtection/>
  <protectedRanges>
    <protectedRange sqref="C27:D27 B23:B27" name="区域1_2_1_1_1"/>
    <protectedRange sqref="B28 B32" name="区域1_2_1_1_2"/>
    <protectedRange sqref="B8 B21:B22" name="区域1_2_2"/>
    <protectedRange sqref="B28 B32" name="区域1_2_1_1"/>
  </protectedRanges>
  <mergeCells count="6">
    <mergeCell ref="A1:G1"/>
    <mergeCell ref="D3:E3"/>
    <mergeCell ref="F3:G3"/>
    <mergeCell ref="A3:A4"/>
    <mergeCell ref="B3:B4"/>
    <mergeCell ref="C3:C4"/>
  </mergeCells>
  <printOptions horizontalCentered="1" verticalCentered="1"/>
  <pageMargins left="1.06" right="1.06" top="0" bottom="0" header="0.23999999999999996" footer="0.2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2016-02-02T04:10:18Z</cp:lastPrinted>
  <dcterms:created xsi:type="dcterms:W3CDTF">1996-12-17T01:32:42Z</dcterms:created>
  <dcterms:modified xsi:type="dcterms:W3CDTF">2024-03-25T10:43:16Z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2052-11.8.2.12118</vt:lpwstr>
  </property>
  <property fmtid="{D5CDD505-2E9C-101B-9397-08002B2CF9AE}" pid="4" name="I">
    <vt:lpwstr>69C3EA1FB95E400BA68D0941BA6B8959</vt:lpwstr>
  </property>
</Properties>
</file>