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收支" sheetId="1" r:id="rId1"/>
    <sheet name="征收部门" sheetId="2" r:id="rId2"/>
  </sheets>
  <definedNames/>
  <calcPr fullCalcOnLoad="1"/>
</workbook>
</file>

<file path=xl/sharedStrings.xml><?xml version="1.0" encoding="utf-8"?>
<sst xmlns="http://schemas.openxmlformats.org/spreadsheetml/2006/main" count="145" uniqueCount="108">
  <si>
    <t>巩留县2023年12月份分县市财政支出完成情况表</t>
  </si>
  <si>
    <t>巩留县财政局</t>
  </si>
  <si>
    <t>单位：万元</t>
  </si>
  <si>
    <t>预算收入科目</t>
  </si>
  <si>
    <t>2023年预算数</t>
  </si>
  <si>
    <t>上年同期数</t>
  </si>
  <si>
    <t>累计完成情况</t>
  </si>
  <si>
    <t>比上年同期</t>
  </si>
  <si>
    <t>预算支出科目</t>
  </si>
  <si>
    <t>金额</t>
  </si>
  <si>
    <t>占预算%</t>
  </si>
  <si>
    <t>增减额</t>
  </si>
  <si>
    <t>增减%</t>
  </si>
  <si>
    <t>地方财政收入合计</t>
  </si>
  <si>
    <t>地方财政支出合计</t>
  </si>
  <si>
    <t>一、一般公共预算收入</t>
  </si>
  <si>
    <t>一、一般公共预算支出</t>
  </si>
  <si>
    <t xml:space="preserve"> （一）税收收入</t>
  </si>
  <si>
    <t xml:space="preserve">  一般公共服务 支出</t>
  </si>
  <si>
    <t xml:space="preserve">      增值税(50%)</t>
  </si>
  <si>
    <t xml:space="preserve">  外交</t>
  </si>
  <si>
    <t xml:space="preserve">      营业税</t>
  </si>
  <si>
    <t xml:space="preserve">  国防支出</t>
  </si>
  <si>
    <t xml:space="preserve">      企业所得税（40%）</t>
  </si>
  <si>
    <t xml:space="preserve">  公共安全支出</t>
  </si>
  <si>
    <t xml:space="preserve">      企业所得税退税</t>
  </si>
  <si>
    <t xml:space="preserve">  教育支出</t>
  </si>
  <si>
    <t xml:space="preserve">      个人所得税（40%）</t>
  </si>
  <si>
    <t xml:space="preserve">  科学技术支出</t>
  </si>
  <si>
    <t xml:space="preserve">      资源税</t>
  </si>
  <si>
    <t xml:space="preserve">  文化旅游体育与传媒支出</t>
  </si>
  <si>
    <t xml:space="preserve">      城市维护建设税</t>
  </si>
  <si>
    <t xml:space="preserve">  社会保障和就业支出</t>
  </si>
  <si>
    <t xml:space="preserve">      房产税</t>
  </si>
  <si>
    <t xml:space="preserve">  卫生健康支出</t>
  </si>
  <si>
    <t xml:space="preserve">      印花税</t>
  </si>
  <si>
    <t xml:space="preserve">  节能环保支出</t>
  </si>
  <si>
    <t xml:space="preserve">      城镇土地使用税</t>
  </si>
  <si>
    <t xml:space="preserve">  城乡社区支出</t>
  </si>
  <si>
    <t xml:space="preserve">      土地增值税</t>
  </si>
  <si>
    <t xml:space="preserve">  农林水支出</t>
  </si>
  <si>
    <t xml:space="preserve">      车船税</t>
  </si>
  <si>
    <t xml:space="preserve">  交通运输支出</t>
  </si>
  <si>
    <t xml:space="preserve">      耕地占用税</t>
  </si>
  <si>
    <t xml:space="preserve">  资源勘探信息等支出</t>
  </si>
  <si>
    <t xml:space="preserve">      契税</t>
  </si>
  <si>
    <t xml:space="preserve">  地震灾后恢复重建支出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</si>
  <si>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其他税收收入</t>
    </r>
  </si>
  <si>
    <t xml:space="preserve">  商业服务业等支出</t>
  </si>
  <si>
    <t xml:space="preserve"> （二）非税收入</t>
  </si>
  <si>
    <t xml:space="preserve">  金融支出</t>
  </si>
  <si>
    <t xml:space="preserve">      专项收入</t>
  </si>
  <si>
    <t xml:space="preserve">  自然资源海洋气象等支出</t>
  </si>
  <si>
    <t xml:space="preserve">      行政性收费收入</t>
  </si>
  <si>
    <t xml:space="preserve">  住房保障支出</t>
  </si>
  <si>
    <t xml:space="preserve">      罚没收入</t>
  </si>
  <si>
    <t xml:space="preserve">  粮油物资储备支出 </t>
  </si>
  <si>
    <t xml:space="preserve">      国有资本经营收入</t>
  </si>
  <si>
    <t xml:space="preserve">  灾害防治及应急管理支出</t>
  </si>
  <si>
    <t xml:space="preserve">      国有资源（资产）有偿使用收入</t>
  </si>
  <si>
    <t xml:space="preserve">  预备费</t>
  </si>
  <si>
    <t xml:space="preserve">      其他收入</t>
  </si>
  <si>
    <t xml:space="preserve">  其他支出</t>
  </si>
  <si>
    <t xml:space="preserve">      政府住房基金收入</t>
  </si>
  <si>
    <t xml:space="preserve">  债务付息支出</t>
  </si>
  <si>
    <t xml:space="preserve">  债务发行费支出</t>
  </si>
  <si>
    <t>二、 基金预算支出</t>
  </si>
  <si>
    <t xml:space="preserve"> 其中：国有土地使用权出让金支出</t>
  </si>
  <si>
    <t>二、国有资本经营预算收入</t>
  </si>
  <si>
    <t>三、基金预算收入</t>
  </si>
  <si>
    <t>三、国有资本经营预算支出</t>
  </si>
  <si>
    <t xml:space="preserve">    其中：国有土地使用权出让金收入</t>
  </si>
  <si>
    <t>上划中央四税收入</t>
  </si>
  <si>
    <t>上划自治区各项收入</t>
  </si>
  <si>
    <t xml:space="preserve">      增值税</t>
  </si>
  <si>
    <r>
      <t xml:space="preserve"> 其中</t>
    </r>
    <r>
      <rPr>
        <sz val="11"/>
        <rFont val="宋体"/>
        <family val="0"/>
      </rPr>
      <t>： 企业所得税</t>
    </r>
  </si>
  <si>
    <t xml:space="preserve">      国内消费税</t>
  </si>
  <si>
    <t xml:space="preserve">        个人所得税</t>
  </si>
  <si>
    <t xml:space="preserve">      企业所得税（60%）</t>
  </si>
  <si>
    <t xml:space="preserve">        资源税</t>
  </si>
  <si>
    <t xml:space="preserve">      个人所得税（60%）</t>
  </si>
  <si>
    <t xml:space="preserve">        环境保护税</t>
  </si>
  <si>
    <t xml:space="preserve">        增值税</t>
  </si>
  <si>
    <t>表四</t>
  </si>
  <si>
    <t>项       目</t>
  </si>
  <si>
    <t>2023年计划数</t>
  </si>
  <si>
    <t>2022年完成数</t>
  </si>
  <si>
    <t>金 额</t>
  </si>
  <si>
    <t>占计划%</t>
  </si>
  <si>
    <t>一般公共预算收入小计</t>
  </si>
  <si>
    <t>一、税务部门征收</t>
  </si>
  <si>
    <t xml:space="preserve">      国内增值税（50%）</t>
  </si>
  <si>
    <t xml:space="preserve">      车船使用和牌照税</t>
  </si>
  <si>
    <t xml:space="preserve">      其他税收收入</t>
  </si>
  <si>
    <t xml:space="preserve">      教育附加</t>
  </si>
  <si>
    <r>
      <t xml:space="preserve">      </t>
    </r>
    <r>
      <rPr>
        <sz val="11"/>
        <rFont val="宋体"/>
        <family val="0"/>
      </rPr>
      <t>其他（残保金）</t>
    </r>
  </si>
  <si>
    <t xml:space="preserve">      城镇垃圾处理费</t>
  </si>
  <si>
    <t xml:space="preserve">      水土保持费 </t>
  </si>
  <si>
    <t xml:space="preserve">      矿业权出让收益</t>
  </si>
  <si>
    <t>二、财政部门收入</t>
  </si>
  <si>
    <t xml:space="preserve">      行政事业性收费收入</t>
  </si>
  <si>
    <t>三、国有资本经营预算收入</t>
  </si>
  <si>
    <t>四、政府性基金预算收入</t>
  </si>
  <si>
    <r>
      <t xml:space="preserve">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税务部门总收入</t>
    </r>
  </si>
  <si>
    <t xml:space="preserve">  其中:增值税(100%)</t>
  </si>
  <si>
    <t xml:space="preserve">      企业所得税(100%)</t>
  </si>
  <si>
    <t xml:space="preserve">      个人所得税(100%)</t>
  </si>
  <si>
    <t xml:space="preserve">      消费税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</si>
</sst>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3" applyNumberFormat="0" applyFill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0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horizontal="right" vertical="center" wrapText="1"/>
      <protection/>
    </xf>
    <xf numFmtId="177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>
      <alignment vertical="center"/>
    </xf>
    <xf numFmtId="176" fontId="6" fillId="33" borderId="14" xfId="138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vertical="center"/>
      <protection locked="0"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vertical="center" wrapText="1"/>
      <protection locked="0"/>
    </xf>
    <xf numFmtId="176" fontId="1" fillId="0" borderId="14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/>
      <protection locked="0"/>
    </xf>
    <xf numFmtId="176" fontId="5" fillId="33" borderId="14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176" fontId="5" fillId="34" borderId="14" xfId="0" applyNumberFormat="1" applyFont="1" applyFill="1" applyBorder="1" applyAlignment="1" applyProtection="1">
      <alignment vertical="center"/>
      <protection locked="0"/>
    </xf>
    <xf numFmtId="177" fontId="5" fillId="34" borderId="14" xfId="0" applyNumberFormat="1" applyFont="1" applyFill="1" applyBorder="1" applyAlignment="1" applyProtection="1">
      <alignment vertical="center"/>
      <protection locked="0"/>
    </xf>
    <xf numFmtId="177" fontId="5" fillId="34" borderId="15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0" fontId="5" fillId="0" borderId="14" xfId="0" applyNumberFormat="1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Border="1" applyAlignment="1" applyProtection="1">
      <alignment horizontal="center" vertical="center" wrapText="1"/>
      <protection/>
    </xf>
    <xf numFmtId="176" fontId="5" fillId="33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176" fontId="5" fillId="0" borderId="14" xfId="0" applyNumberFormat="1" applyFont="1" applyBorder="1" applyAlignment="1" applyProtection="1">
      <alignment vertical="center" wrapText="1"/>
      <protection/>
    </xf>
    <xf numFmtId="176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 locked="0"/>
    </xf>
    <xf numFmtId="176" fontId="5" fillId="33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77" fontId="1" fillId="0" borderId="14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>
      <alignment vertical="center"/>
    </xf>
    <xf numFmtId="0" fontId="1" fillId="0" borderId="14" xfId="0" applyFont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177" fontId="1" fillId="0" borderId="14" xfId="0" applyNumberFormat="1" applyFont="1" applyBorder="1" applyAlignment="1" applyProtection="1">
      <alignment vertical="center" wrapText="1"/>
      <protection/>
    </xf>
    <xf numFmtId="176" fontId="1" fillId="0" borderId="14" xfId="0" applyNumberFormat="1" applyFont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176" fontId="1" fillId="0" borderId="17" xfId="0" applyNumberFormat="1" applyFont="1" applyFill="1" applyBorder="1" applyAlignment="1" applyProtection="1">
      <alignment vertical="center"/>
      <protection locked="0"/>
    </xf>
    <xf numFmtId="176" fontId="1" fillId="33" borderId="17" xfId="0" applyNumberFormat="1" applyFont="1" applyFill="1" applyBorder="1" applyAlignment="1" applyProtection="1">
      <alignment vertical="center"/>
      <protection locked="0"/>
    </xf>
    <xf numFmtId="177" fontId="1" fillId="0" borderId="17" xfId="0" applyNumberFormat="1" applyFont="1" applyBorder="1" applyAlignment="1" applyProtection="1">
      <alignment vertical="center" wrapText="1"/>
      <protection/>
    </xf>
    <xf numFmtId="176" fontId="1" fillId="0" borderId="17" xfId="0" applyNumberFormat="1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 locked="0"/>
    </xf>
    <xf numFmtId="177" fontId="1" fillId="0" borderId="15" xfId="0" applyNumberFormat="1" applyFont="1" applyBorder="1" applyAlignment="1" applyProtection="1">
      <alignment horizontal="center" vertical="center" wrapText="1"/>
      <protection/>
    </xf>
    <xf numFmtId="177" fontId="1" fillId="0" borderId="14" xfId="0" applyNumberFormat="1" applyFont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Border="1" applyAlignment="1" applyProtection="1">
      <alignment horizontal="right" vertical="center" wrapText="1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1" fillId="0" borderId="15" xfId="0" applyNumberFormat="1" applyFont="1" applyBorder="1" applyAlignment="1" applyProtection="1">
      <alignment vertical="center"/>
      <protection locked="0"/>
    </xf>
    <xf numFmtId="177" fontId="1" fillId="34" borderId="14" xfId="0" applyNumberFormat="1" applyFont="1" applyFill="1" applyBorder="1" applyAlignment="1" applyProtection="1">
      <alignment vertical="center"/>
      <protection locked="0"/>
    </xf>
    <xf numFmtId="176" fontId="1" fillId="34" borderId="14" xfId="0" applyNumberFormat="1" applyFont="1" applyFill="1" applyBorder="1" applyAlignment="1" applyProtection="1">
      <alignment vertical="center"/>
      <protection locked="0"/>
    </xf>
    <xf numFmtId="177" fontId="1" fillId="34" borderId="15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 wrapText="1"/>
      <protection locked="0"/>
    </xf>
    <xf numFmtId="177" fontId="5" fillId="0" borderId="14" xfId="0" applyNumberFormat="1" applyFont="1" applyBorder="1" applyAlignment="1" applyProtection="1">
      <alignment vertical="center" wrapText="1"/>
      <protection locked="0"/>
    </xf>
    <xf numFmtId="176" fontId="5" fillId="0" borderId="14" xfId="0" applyNumberFormat="1" applyFont="1" applyBorder="1" applyAlignment="1" applyProtection="1">
      <alignment vertical="center" wrapText="1"/>
      <protection locked="0"/>
    </xf>
    <xf numFmtId="177" fontId="5" fillId="0" borderId="15" xfId="0" applyNumberFormat="1" applyFont="1" applyBorder="1" applyAlignment="1" applyProtection="1">
      <alignment vertical="center" wrapText="1"/>
      <protection locked="0"/>
    </xf>
    <xf numFmtId="177" fontId="1" fillId="0" borderId="14" xfId="0" applyNumberFormat="1" applyFont="1" applyBorder="1" applyAlignment="1" applyProtection="1">
      <alignment vertical="center" wrapText="1"/>
      <protection locked="0"/>
    </xf>
    <xf numFmtId="176" fontId="1" fillId="0" borderId="14" xfId="0" applyNumberFormat="1" applyFont="1" applyBorder="1" applyAlignment="1" applyProtection="1">
      <alignment vertical="center" wrapText="1"/>
      <protection locked="0"/>
    </xf>
    <xf numFmtId="177" fontId="1" fillId="0" borderId="15" xfId="0" applyNumberFormat="1" applyFont="1" applyBorder="1" applyAlignment="1" applyProtection="1">
      <alignment vertical="center" wrapText="1"/>
      <protection locked="0"/>
    </xf>
    <xf numFmtId="176" fontId="1" fillId="0" borderId="17" xfId="0" applyNumberFormat="1" applyFont="1" applyFill="1" applyBorder="1" applyAlignment="1" applyProtection="1">
      <alignment vertical="center" wrapText="1"/>
      <protection locked="0"/>
    </xf>
    <xf numFmtId="176" fontId="1" fillId="33" borderId="17" xfId="0" applyNumberFormat="1" applyFont="1" applyFill="1" applyBorder="1" applyAlignment="1" applyProtection="1">
      <alignment vertical="center" wrapText="1"/>
      <protection locked="0"/>
    </xf>
    <xf numFmtId="177" fontId="1" fillId="0" borderId="17" xfId="0" applyNumberFormat="1" applyFont="1" applyBorder="1" applyAlignment="1" applyProtection="1">
      <alignment vertical="center" wrapText="1"/>
      <protection locked="0"/>
    </xf>
    <xf numFmtId="176" fontId="1" fillId="0" borderId="17" xfId="0" applyNumberFormat="1" applyFont="1" applyBorder="1" applyAlignment="1" applyProtection="1">
      <alignment vertical="center" wrapText="1"/>
      <protection locked="0"/>
    </xf>
    <xf numFmtId="177" fontId="1" fillId="0" borderId="18" xfId="0" applyNumberFormat="1" applyFont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/>
      <protection locked="0"/>
    </xf>
  </cellXfs>
  <cellStyles count="12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Comma" xfId="24"/>
    <cellStyle name="百分比 2 6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百分比 2" xfId="32"/>
    <cellStyle name="警告文本" xfId="33"/>
    <cellStyle name="常规 4 4 3" xfId="34"/>
    <cellStyle name="百分比 2 5" xfId="35"/>
    <cellStyle name="60% - 强调文字颜色 2" xfId="36"/>
    <cellStyle name="标题 4" xfId="37"/>
    <cellStyle name="标题" xfId="38"/>
    <cellStyle name="常规 5 2" xfId="39"/>
    <cellStyle name="解释性文本" xfId="40"/>
    <cellStyle name="百分比 2 2" xfId="41"/>
    <cellStyle name="标题 1" xfId="42"/>
    <cellStyle name="百分比 2 3" xfId="43"/>
    <cellStyle name="标题 2" xfId="44"/>
    <cellStyle name="百分比 2 4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3 2 6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常规 3 2 6 2" xfId="74"/>
    <cellStyle name="常规 10" xfId="75"/>
    <cellStyle name="常规 10 2" xfId="76"/>
    <cellStyle name="60% - 强调文字颜色 6" xfId="77"/>
    <cellStyle name="百分比 2 4 2" xfId="78"/>
    <cellStyle name="百分比 2 4 3" xfId="79"/>
    <cellStyle name="百分比 2 5 2" xfId="80"/>
    <cellStyle name="百分比 2 6 2" xfId="81"/>
    <cellStyle name="常规 10 2 2" xfId="82"/>
    <cellStyle name="常规 2 7" xfId="83"/>
    <cellStyle name="常规 10 2 3" xfId="84"/>
    <cellStyle name="常规 10 3 2" xfId="85"/>
    <cellStyle name="常规 3 7" xfId="86"/>
    <cellStyle name="常规 10 4" xfId="87"/>
    <cellStyle name="常规 10 4 2" xfId="88"/>
    <cellStyle name="常规 2" xfId="89"/>
    <cellStyle name="常规 2 2" xfId="90"/>
    <cellStyle name="常规 2 2 2" xfId="91"/>
    <cellStyle name="常规 2 2 3" xfId="92"/>
    <cellStyle name="常规 2 2 4 2" xfId="93"/>
    <cellStyle name="常规 2 2 4 3" xfId="94"/>
    <cellStyle name="常规 2 2 5" xfId="95"/>
    <cellStyle name="常规 2 2 5 2" xfId="96"/>
    <cellStyle name="常规 2 2 6" xfId="97"/>
    <cellStyle name="常规 2 2 6 2" xfId="98"/>
    <cellStyle name="常规 2 3" xfId="99"/>
    <cellStyle name="常规 2 4" xfId="100"/>
    <cellStyle name="常规 2 5" xfId="101"/>
    <cellStyle name="常规 2 5 2" xfId="102"/>
    <cellStyle name="常规 2 5 3" xfId="103"/>
    <cellStyle name="常规 2 6" xfId="104"/>
    <cellStyle name="常规 2 6 2" xfId="105"/>
    <cellStyle name="常规 2 7 2" xfId="106"/>
    <cellStyle name="常规 3" xfId="107"/>
    <cellStyle name="常规 3 2" xfId="108"/>
    <cellStyle name="常规 3 2 2" xfId="109"/>
    <cellStyle name="常规 3 2 3" xfId="110"/>
    <cellStyle name="常规 3 2 4" xfId="111"/>
    <cellStyle name="常规 3 2 4 2" xfId="112"/>
    <cellStyle name="常规 3 2 4 3" xfId="113"/>
    <cellStyle name="常规 3 2 5" xfId="114"/>
    <cellStyle name="常规 3 2 5 2" xfId="115"/>
    <cellStyle name="常规 3 3" xfId="116"/>
    <cellStyle name="常规 3 4" xfId="117"/>
    <cellStyle name="常规 3 5" xfId="118"/>
    <cellStyle name="常规 3 5 2" xfId="119"/>
    <cellStyle name="常规 3 5 3" xfId="120"/>
    <cellStyle name="常规 3 6" xfId="121"/>
    <cellStyle name="常规 3 6 2" xfId="122"/>
    <cellStyle name="常规 3 7 2" xfId="123"/>
    <cellStyle name="常规 4" xfId="124"/>
    <cellStyle name="常规 4 2" xfId="125"/>
    <cellStyle name="常规 4 3" xfId="126"/>
    <cellStyle name="常规 4 4" xfId="127"/>
    <cellStyle name="常规 4 4 2" xfId="128"/>
    <cellStyle name="常规 4 5" xfId="129"/>
    <cellStyle name="常规 4 5 2" xfId="130"/>
    <cellStyle name="常规 4 6" xfId="131"/>
    <cellStyle name="常规 4 6 2" xfId="132"/>
    <cellStyle name="常规 5" xfId="133"/>
    <cellStyle name="常规 5 3" xfId="134"/>
    <cellStyle name="常规 6 2" xfId="135"/>
    <cellStyle name="常规 7" xfId="136"/>
    <cellStyle name="常规 7 2" xfId="137"/>
    <cellStyle name="常规_Sheet1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6" topLeftCell="A10" activePane="bottomLeft" state="frozen"/>
      <selection pane="bottomLeft" activeCell="E16" sqref="E16"/>
    </sheetView>
  </sheetViews>
  <sheetFormatPr defaultColWidth="9.00390625" defaultRowHeight="14.25"/>
  <cols>
    <col min="1" max="1" width="34.00390625" style="5" customWidth="1"/>
    <col min="2" max="2" width="9.125" style="5" customWidth="1"/>
    <col min="3" max="4" width="10.25390625" style="48" customWidth="1"/>
    <col min="5" max="6" width="10.25390625" style="5" customWidth="1"/>
    <col min="7" max="7" width="13.75390625" style="5" customWidth="1"/>
    <col min="8" max="8" width="31.75390625" style="5" customWidth="1"/>
    <col min="9" max="9" width="9.875" style="6" customWidth="1"/>
    <col min="10" max="10" width="10.25390625" style="6" customWidth="1"/>
    <col min="11" max="11" width="9.875" style="48" customWidth="1"/>
    <col min="12" max="12" width="9.875" style="5" customWidth="1"/>
    <col min="13" max="13" width="11.625" style="5" customWidth="1"/>
    <col min="14" max="14" width="11.00390625" style="5" customWidth="1"/>
    <col min="15" max="15" width="12.25390625" style="5" customWidth="1"/>
    <col min="16" max="16384" width="9.00390625" style="5" customWidth="1"/>
  </cols>
  <sheetData>
    <row r="1" spans="1:14" ht="21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8" t="s">
        <v>1</v>
      </c>
      <c r="B2" s="49"/>
      <c r="C2" s="50"/>
      <c r="D2" s="50"/>
      <c r="E2" s="49"/>
      <c r="F2" s="49"/>
      <c r="G2" s="49"/>
      <c r="H2" s="49"/>
      <c r="I2" s="93"/>
      <c r="J2" s="93"/>
      <c r="K2" s="50"/>
      <c r="L2" s="49"/>
      <c r="M2" s="49"/>
      <c r="N2" s="9" t="s">
        <v>2</v>
      </c>
    </row>
    <row r="3" spans="1:14" s="46" customFormat="1" ht="16.5" customHeight="1">
      <c r="A3" s="51" t="s">
        <v>3</v>
      </c>
      <c r="B3" s="11" t="s">
        <v>4</v>
      </c>
      <c r="C3" s="52" t="s">
        <v>5</v>
      </c>
      <c r="D3" s="13" t="s">
        <v>6</v>
      </c>
      <c r="E3" s="13"/>
      <c r="F3" s="13" t="s">
        <v>7</v>
      </c>
      <c r="G3" s="13"/>
      <c r="H3" s="11" t="s">
        <v>8</v>
      </c>
      <c r="I3" s="12" t="s">
        <v>4</v>
      </c>
      <c r="J3" s="12" t="s">
        <v>5</v>
      </c>
      <c r="K3" s="13" t="s">
        <v>6</v>
      </c>
      <c r="L3" s="13"/>
      <c r="M3" s="13" t="s">
        <v>7</v>
      </c>
      <c r="N3" s="14"/>
    </row>
    <row r="4" spans="1:14" s="46" customFormat="1" ht="16.5" customHeight="1">
      <c r="A4" s="53"/>
      <c r="B4" s="16"/>
      <c r="C4" s="54"/>
      <c r="D4" s="54" t="s">
        <v>9</v>
      </c>
      <c r="E4" s="16" t="s">
        <v>10</v>
      </c>
      <c r="F4" s="16" t="s">
        <v>11</v>
      </c>
      <c r="G4" s="55" t="s">
        <v>12</v>
      </c>
      <c r="H4" s="16"/>
      <c r="I4" s="17"/>
      <c r="J4" s="17"/>
      <c r="K4" s="54" t="s">
        <v>9</v>
      </c>
      <c r="L4" s="16" t="s">
        <v>10</v>
      </c>
      <c r="M4" s="16" t="s">
        <v>11</v>
      </c>
      <c r="N4" s="94" t="s">
        <v>12</v>
      </c>
    </row>
    <row r="5" spans="1:14" s="46" customFormat="1" ht="15.75" customHeight="1">
      <c r="A5" s="53" t="s">
        <v>13</v>
      </c>
      <c r="B5" s="56">
        <f>SUM(B6,B36,B34)</f>
        <v>67108</v>
      </c>
      <c r="C5" s="57">
        <f>SUM(C6,C36,C34)</f>
        <v>47324</v>
      </c>
      <c r="D5" s="57">
        <f>SUM(D6,D36,D34)</f>
        <v>73447</v>
      </c>
      <c r="E5" s="58">
        <f aca="true" t="shared" si="0" ref="E5:E26">SUM(D5/B5*100)</f>
        <v>109.4459676938666</v>
      </c>
      <c r="F5" s="56">
        <f aca="true" t="shared" si="1" ref="F5:F26">SUM(D5-C5)</f>
        <v>26123</v>
      </c>
      <c r="G5" s="58">
        <f aca="true" t="shared" si="2" ref="G5:G37">SUM(F5/C5*100)</f>
        <v>55.200321190093824</v>
      </c>
      <c r="H5" s="16" t="s">
        <v>14</v>
      </c>
      <c r="I5" s="95">
        <f>SUM(I6,I32,I36)</f>
        <v>254048</v>
      </c>
      <c r="J5" s="95">
        <f>SUM(J6,J32,J36)</f>
        <v>342454</v>
      </c>
      <c r="K5" s="57">
        <f>SUM(K6,K32,K36)</f>
        <v>411157</v>
      </c>
      <c r="L5" s="58">
        <f>SUM(K5/I5*100)</f>
        <v>161.842250283411</v>
      </c>
      <c r="M5" s="56">
        <f>SUM(K5-J5)</f>
        <v>68703</v>
      </c>
      <c r="N5" s="96">
        <f>SUM(M5/J5*100)</f>
        <v>20.061964526622553</v>
      </c>
    </row>
    <row r="6" spans="1:14" s="46" customFormat="1" ht="15.75" customHeight="1">
      <c r="A6" s="59" t="s">
        <v>15</v>
      </c>
      <c r="B6" s="60">
        <f>SUM(B7,B23)</f>
        <v>37000</v>
      </c>
      <c r="C6" s="57">
        <f>SUM(C7,C23)</f>
        <v>32649</v>
      </c>
      <c r="D6" s="57">
        <f>SUM(D7,D23)</f>
        <v>40067</v>
      </c>
      <c r="E6" s="58">
        <f t="shared" si="0"/>
        <v>108.28918918918919</v>
      </c>
      <c r="F6" s="61">
        <f t="shared" si="1"/>
        <v>7418</v>
      </c>
      <c r="G6" s="58">
        <f t="shared" si="2"/>
        <v>22.720450856075225</v>
      </c>
      <c r="H6" s="59" t="s">
        <v>16</v>
      </c>
      <c r="I6" s="95">
        <f>SUM(I7:I31)</f>
        <v>222686</v>
      </c>
      <c r="J6" s="95">
        <f>SUM(J7:J31)</f>
        <v>255779</v>
      </c>
      <c r="K6" s="95">
        <f>SUM(K7:K31)</f>
        <v>306030</v>
      </c>
      <c r="L6" s="58">
        <f aca="true" t="shared" si="3" ref="L6:L22">SUM(K6/I6*100)</f>
        <v>137.4266904969329</v>
      </c>
      <c r="M6" s="56">
        <f aca="true" t="shared" si="4" ref="M6:M22">SUM(K6-J6)</f>
        <v>50251</v>
      </c>
      <c r="N6" s="96">
        <f aca="true" t="shared" si="5" ref="N6:N22">SUM(M6/J6*100)</f>
        <v>19.646257120404726</v>
      </c>
    </row>
    <row r="7" spans="1:14" s="47" customFormat="1" ht="15.75" customHeight="1">
      <c r="A7" s="62" t="s">
        <v>17</v>
      </c>
      <c r="B7" s="63">
        <f>SUM(B8:B22)</f>
        <v>24000</v>
      </c>
      <c r="C7" s="57">
        <f>SUM(C8:C22)</f>
        <v>22434</v>
      </c>
      <c r="D7" s="57">
        <f>SUM(D8:D22)</f>
        <v>26255</v>
      </c>
      <c r="E7" s="58">
        <f t="shared" si="0"/>
        <v>109.39583333333334</v>
      </c>
      <c r="F7" s="61">
        <f t="shared" si="1"/>
        <v>3821</v>
      </c>
      <c r="G7" s="58">
        <f t="shared" si="2"/>
        <v>17.032183293215656</v>
      </c>
      <c r="H7" s="64" t="s">
        <v>18</v>
      </c>
      <c r="I7" s="97">
        <v>11197</v>
      </c>
      <c r="J7" s="34">
        <v>13539</v>
      </c>
      <c r="K7" s="34">
        <v>14018</v>
      </c>
      <c r="L7" s="65">
        <f t="shared" si="3"/>
        <v>125.19424845940877</v>
      </c>
      <c r="M7" s="66">
        <f t="shared" si="4"/>
        <v>479</v>
      </c>
      <c r="N7" s="98">
        <f t="shared" si="5"/>
        <v>3.5379274687938547</v>
      </c>
    </row>
    <row r="8" spans="1:14" s="47" customFormat="1" ht="15.75" customHeight="1">
      <c r="A8" s="29" t="s">
        <v>19</v>
      </c>
      <c r="B8" s="24">
        <v>12000</v>
      </c>
      <c r="C8" s="25">
        <v>7575</v>
      </c>
      <c r="D8" s="25">
        <v>12234</v>
      </c>
      <c r="E8" s="65">
        <f t="shared" si="0"/>
        <v>101.95</v>
      </c>
      <c r="F8" s="66">
        <f t="shared" si="1"/>
        <v>4659</v>
      </c>
      <c r="G8" s="65">
        <f t="shared" si="2"/>
        <v>61.504950495049506</v>
      </c>
      <c r="H8" s="67" t="s">
        <v>20</v>
      </c>
      <c r="I8" s="32"/>
      <c r="J8" s="34"/>
      <c r="K8" s="34"/>
      <c r="L8" s="65" t="e">
        <f t="shared" si="3"/>
        <v>#DIV/0!</v>
      </c>
      <c r="M8" s="66">
        <f t="shared" si="4"/>
        <v>0</v>
      </c>
      <c r="N8" s="98" t="e">
        <f t="shared" si="5"/>
        <v>#DIV/0!</v>
      </c>
    </row>
    <row r="9" spans="1:14" s="47" customFormat="1" ht="15.75" customHeight="1">
      <c r="A9" s="29" t="s">
        <v>21</v>
      </c>
      <c r="B9" s="24"/>
      <c r="C9" s="25"/>
      <c r="D9" s="25"/>
      <c r="E9" s="65" t="e">
        <f t="shared" si="0"/>
        <v>#DIV/0!</v>
      </c>
      <c r="F9" s="66">
        <f t="shared" si="1"/>
        <v>0</v>
      </c>
      <c r="G9" s="65" t="e">
        <f t="shared" si="2"/>
        <v>#DIV/0!</v>
      </c>
      <c r="H9" s="67" t="s">
        <v>22</v>
      </c>
      <c r="I9" s="32"/>
      <c r="J9" s="34"/>
      <c r="K9" s="34"/>
      <c r="L9" s="65" t="e">
        <f t="shared" si="3"/>
        <v>#DIV/0!</v>
      </c>
      <c r="M9" s="66">
        <f t="shared" si="4"/>
        <v>0</v>
      </c>
      <c r="N9" s="98" t="e">
        <f t="shared" si="5"/>
        <v>#DIV/0!</v>
      </c>
    </row>
    <row r="10" spans="1:14" s="47" customFormat="1" ht="15.75" customHeight="1">
      <c r="A10" s="29" t="s">
        <v>23</v>
      </c>
      <c r="B10" s="24">
        <v>2000</v>
      </c>
      <c r="C10" s="25">
        <v>895</v>
      </c>
      <c r="D10" s="25">
        <v>2122</v>
      </c>
      <c r="E10" s="65">
        <f t="shared" si="0"/>
        <v>106.1</v>
      </c>
      <c r="F10" s="66">
        <f t="shared" si="1"/>
        <v>1227</v>
      </c>
      <c r="G10" s="65">
        <f t="shared" si="2"/>
        <v>137.09497206703912</v>
      </c>
      <c r="H10" s="67" t="s">
        <v>24</v>
      </c>
      <c r="I10" s="32">
        <v>11945</v>
      </c>
      <c r="J10" s="34">
        <v>16588</v>
      </c>
      <c r="K10" s="34">
        <v>19798</v>
      </c>
      <c r="L10" s="65">
        <f t="shared" si="3"/>
        <v>165.74298869820007</v>
      </c>
      <c r="M10" s="66">
        <f t="shared" si="4"/>
        <v>3210</v>
      </c>
      <c r="N10" s="98">
        <f t="shared" si="5"/>
        <v>19.351338316855557</v>
      </c>
    </row>
    <row r="11" spans="1:14" s="47" customFormat="1" ht="15.75" customHeight="1">
      <c r="A11" s="29" t="s">
        <v>25</v>
      </c>
      <c r="B11" s="24"/>
      <c r="C11" s="25"/>
      <c r="D11" s="25"/>
      <c r="E11" s="65" t="e">
        <f t="shared" si="0"/>
        <v>#DIV/0!</v>
      </c>
      <c r="F11" s="66">
        <f t="shared" si="1"/>
        <v>0</v>
      </c>
      <c r="G11" s="65" t="e">
        <f t="shared" si="2"/>
        <v>#DIV/0!</v>
      </c>
      <c r="H11" s="68" t="s">
        <v>26</v>
      </c>
      <c r="I11" s="32">
        <v>55618</v>
      </c>
      <c r="J11" s="34">
        <v>57479</v>
      </c>
      <c r="K11" s="34">
        <v>57977</v>
      </c>
      <c r="L11" s="65">
        <f t="shared" si="3"/>
        <v>104.24143262972419</v>
      </c>
      <c r="M11" s="66">
        <f t="shared" si="4"/>
        <v>498</v>
      </c>
      <c r="N11" s="98">
        <f t="shared" si="5"/>
        <v>0.8664033821047686</v>
      </c>
    </row>
    <row r="12" spans="1:14" s="47" customFormat="1" ht="15.75" customHeight="1">
      <c r="A12" s="29" t="s">
        <v>27</v>
      </c>
      <c r="B12" s="24">
        <v>800</v>
      </c>
      <c r="C12" s="25">
        <v>804</v>
      </c>
      <c r="D12" s="25">
        <v>753</v>
      </c>
      <c r="E12" s="65">
        <f t="shared" si="0"/>
        <v>94.125</v>
      </c>
      <c r="F12" s="66">
        <f t="shared" si="1"/>
        <v>-51</v>
      </c>
      <c r="G12" s="65">
        <f t="shared" si="2"/>
        <v>-6.343283582089552</v>
      </c>
      <c r="H12" s="68" t="s">
        <v>28</v>
      </c>
      <c r="I12" s="32">
        <v>505</v>
      </c>
      <c r="J12" s="34">
        <v>2564</v>
      </c>
      <c r="K12" s="34">
        <v>2574</v>
      </c>
      <c r="L12" s="65">
        <f t="shared" si="3"/>
        <v>509.7029702970297</v>
      </c>
      <c r="M12" s="66">
        <f t="shared" si="4"/>
        <v>10</v>
      </c>
      <c r="N12" s="98">
        <f t="shared" si="5"/>
        <v>0.39001560062402496</v>
      </c>
    </row>
    <row r="13" spans="1:14" s="47" customFormat="1" ht="15.75" customHeight="1">
      <c r="A13" s="29" t="s">
        <v>29</v>
      </c>
      <c r="B13" s="24">
        <v>200</v>
      </c>
      <c r="C13" s="25">
        <v>73</v>
      </c>
      <c r="D13" s="25">
        <v>77</v>
      </c>
      <c r="E13" s="65">
        <f t="shared" si="0"/>
        <v>38.5</v>
      </c>
      <c r="F13" s="66">
        <f t="shared" si="1"/>
        <v>4</v>
      </c>
      <c r="G13" s="65">
        <f t="shared" si="2"/>
        <v>5.47945205479452</v>
      </c>
      <c r="H13" s="68" t="s">
        <v>30</v>
      </c>
      <c r="I13" s="32">
        <v>3238</v>
      </c>
      <c r="J13" s="34">
        <v>3693</v>
      </c>
      <c r="K13" s="34">
        <v>4530</v>
      </c>
      <c r="L13" s="65">
        <f t="shared" si="3"/>
        <v>139.90117356392835</v>
      </c>
      <c r="M13" s="66">
        <f t="shared" si="4"/>
        <v>837</v>
      </c>
      <c r="N13" s="98">
        <f t="shared" si="5"/>
        <v>22.664500406173843</v>
      </c>
    </row>
    <row r="14" spans="1:14" s="47" customFormat="1" ht="15.75" customHeight="1">
      <c r="A14" s="29" t="s">
        <v>31</v>
      </c>
      <c r="B14" s="24">
        <v>700</v>
      </c>
      <c r="C14" s="25">
        <v>683</v>
      </c>
      <c r="D14" s="25">
        <v>764</v>
      </c>
      <c r="E14" s="65">
        <f t="shared" si="0"/>
        <v>109.14285714285714</v>
      </c>
      <c r="F14" s="66">
        <f t="shared" si="1"/>
        <v>81</v>
      </c>
      <c r="G14" s="65">
        <f t="shared" si="2"/>
        <v>11.859443631039532</v>
      </c>
      <c r="H14" s="68" t="s">
        <v>32</v>
      </c>
      <c r="I14" s="32">
        <v>29730</v>
      </c>
      <c r="J14" s="34">
        <v>30780</v>
      </c>
      <c r="K14" s="34">
        <v>30951</v>
      </c>
      <c r="L14" s="65">
        <f t="shared" si="3"/>
        <v>104.10696266397579</v>
      </c>
      <c r="M14" s="66">
        <f t="shared" si="4"/>
        <v>171</v>
      </c>
      <c r="N14" s="98">
        <f t="shared" si="5"/>
        <v>0.5555555555555556</v>
      </c>
    </row>
    <row r="15" spans="1:14" s="47" customFormat="1" ht="15.75" customHeight="1">
      <c r="A15" s="29" t="s">
        <v>33</v>
      </c>
      <c r="B15" s="24">
        <v>600</v>
      </c>
      <c r="C15" s="25">
        <v>529</v>
      </c>
      <c r="D15" s="25">
        <v>622</v>
      </c>
      <c r="E15" s="65">
        <f t="shared" si="0"/>
        <v>103.66666666666666</v>
      </c>
      <c r="F15" s="66">
        <f t="shared" si="1"/>
        <v>93</v>
      </c>
      <c r="G15" s="65">
        <f t="shared" si="2"/>
        <v>17.580340264650285</v>
      </c>
      <c r="H15" s="68" t="s">
        <v>34</v>
      </c>
      <c r="I15" s="32">
        <v>25428</v>
      </c>
      <c r="J15" s="34">
        <v>27336</v>
      </c>
      <c r="K15" s="34">
        <v>35814</v>
      </c>
      <c r="L15" s="65">
        <f t="shared" si="3"/>
        <v>140.84473808400188</v>
      </c>
      <c r="M15" s="66">
        <f t="shared" si="4"/>
        <v>8478</v>
      </c>
      <c r="N15" s="98">
        <f t="shared" si="5"/>
        <v>31.01404741000878</v>
      </c>
    </row>
    <row r="16" spans="1:14" s="47" customFormat="1" ht="15.75" customHeight="1">
      <c r="A16" s="29" t="s">
        <v>35</v>
      </c>
      <c r="B16" s="24">
        <v>500</v>
      </c>
      <c r="C16" s="25">
        <v>397</v>
      </c>
      <c r="D16" s="25">
        <v>429</v>
      </c>
      <c r="E16" s="65">
        <f t="shared" si="0"/>
        <v>85.8</v>
      </c>
      <c r="F16" s="66">
        <f t="shared" si="1"/>
        <v>32</v>
      </c>
      <c r="G16" s="65">
        <f t="shared" si="2"/>
        <v>8.060453400503778</v>
      </c>
      <c r="H16" s="68" t="s">
        <v>36</v>
      </c>
      <c r="I16" s="32">
        <v>3224</v>
      </c>
      <c r="J16" s="34">
        <v>9582</v>
      </c>
      <c r="K16" s="34">
        <v>3806</v>
      </c>
      <c r="L16" s="65">
        <f t="shared" si="3"/>
        <v>118.05210918114145</v>
      </c>
      <c r="M16" s="66">
        <f t="shared" si="4"/>
        <v>-5776</v>
      </c>
      <c r="N16" s="98">
        <f t="shared" si="5"/>
        <v>-60.279691087455646</v>
      </c>
    </row>
    <row r="17" spans="1:14" s="47" customFormat="1" ht="15.75" customHeight="1">
      <c r="A17" s="29" t="s">
        <v>37</v>
      </c>
      <c r="B17" s="24">
        <v>700</v>
      </c>
      <c r="C17" s="25">
        <v>520</v>
      </c>
      <c r="D17" s="25">
        <v>676</v>
      </c>
      <c r="E17" s="65">
        <f t="shared" si="0"/>
        <v>96.57142857142857</v>
      </c>
      <c r="F17" s="66">
        <f t="shared" si="1"/>
        <v>156</v>
      </c>
      <c r="G17" s="65">
        <f t="shared" si="2"/>
        <v>30</v>
      </c>
      <c r="H17" s="68" t="s">
        <v>38</v>
      </c>
      <c r="I17" s="32">
        <v>3363</v>
      </c>
      <c r="J17" s="34">
        <v>7536</v>
      </c>
      <c r="K17" s="34">
        <v>14009</v>
      </c>
      <c r="L17" s="65">
        <f t="shared" si="3"/>
        <v>416.56259292298546</v>
      </c>
      <c r="M17" s="66">
        <f t="shared" si="4"/>
        <v>6473</v>
      </c>
      <c r="N17" s="98">
        <f t="shared" si="5"/>
        <v>85.8943736730361</v>
      </c>
    </row>
    <row r="18" spans="1:14" s="47" customFormat="1" ht="15.75" customHeight="1">
      <c r="A18" s="29" t="s">
        <v>39</v>
      </c>
      <c r="B18" s="24">
        <v>700</v>
      </c>
      <c r="C18" s="25">
        <v>551</v>
      </c>
      <c r="D18" s="25">
        <v>2378</v>
      </c>
      <c r="E18" s="65">
        <f t="shared" si="0"/>
        <v>339.7142857142857</v>
      </c>
      <c r="F18" s="66">
        <f t="shared" si="1"/>
        <v>1827</v>
      </c>
      <c r="G18" s="65">
        <f t="shared" si="2"/>
        <v>331.57894736842104</v>
      </c>
      <c r="H18" s="68" t="s">
        <v>40</v>
      </c>
      <c r="I18" s="32">
        <v>41124</v>
      </c>
      <c r="J18" s="34">
        <v>55471</v>
      </c>
      <c r="K18" s="34">
        <v>78714</v>
      </c>
      <c r="L18" s="65">
        <f t="shared" si="3"/>
        <v>191.40647796906916</v>
      </c>
      <c r="M18" s="66">
        <f t="shared" si="4"/>
        <v>23243</v>
      </c>
      <c r="N18" s="98">
        <f t="shared" si="5"/>
        <v>41.90117358619819</v>
      </c>
    </row>
    <row r="19" spans="1:14" s="47" customFormat="1" ht="15.75" customHeight="1">
      <c r="A19" s="29" t="s">
        <v>41</v>
      </c>
      <c r="B19" s="24">
        <v>900</v>
      </c>
      <c r="C19" s="25">
        <v>841</v>
      </c>
      <c r="D19" s="25">
        <v>1039</v>
      </c>
      <c r="E19" s="65">
        <f t="shared" si="0"/>
        <v>115.44444444444444</v>
      </c>
      <c r="F19" s="66">
        <f t="shared" si="1"/>
        <v>198</v>
      </c>
      <c r="G19" s="65">
        <f t="shared" si="2"/>
        <v>23.543400713436384</v>
      </c>
      <c r="H19" s="68" t="s">
        <v>42</v>
      </c>
      <c r="I19" s="32">
        <v>9952</v>
      </c>
      <c r="J19" s="34">
        <v>3143</v>
      </c>
      <c r="K19" s="34">
        <v>16163</v>
      </c>
      <c r="L19" s="65">
        <f t="shared" si="3"/>
        <v>162.40956591639872</v>
      </c>
      <c r="M19" s="66">
        <f t="shared" si="4"/>
        <v>13020</v>
      </c>
      <c r="N19" s="98">
        <f t="shared" si="5"/>
        <v>414.2538975501114</v>
      </c>
    </row>
    <row r="20" spans="1:14" s="47" customFormat="1" ht="15.75" customHeight="1">
      <c r="A20" s="29" t="s">
        <v>43</v>
      </c>
      <c r="B20" s="24">
        <v>3600</v>
      </c>
      <c r="C20" s="25">
        <v>7042</v>
      </c>
      <c r="D20" s="25">
        <v>2800</v>
      </c>
      <c r="E20" s="65">
        <f t="shared" si="0"/>
        <v>77.77777777777779</v>
      </c>
      <c r="F20" s="66">
        <f t="shared" si="1"/>
        <v>-4242</v>
      </c>
      <c r="G20" s="65">
        <f t="shared" si="2"/>
        <v>-60.238568588469185</v>
      </c>
      <c r="H20" s="69" t="s">
        <v>44</v>
      </c>
      <c r="I20" s="32"/>
      <c r="J20" s="34"/>
      <c r="K20" s="34">
        <v>93</v>
      </c>
      <c r="L20" s="65" t="e">
        <f t="shared" si="3"/>
        <v>#DIV/0!</v>
      </c>
      <c r="M20" s="66">
        <f t="shared" si="4"/>
        <v>93</v>
      </c>
      <c r="N20" s="98" t="e">
        <f t="shared" si="5"/>
        <v>#DIV/0!</v>
      </c>
    </row>
    <row r="21" spans="1:14" s="47" customFormat="1" ht="15.75" customHeight="1">
      <c r="A21" s="29" t="s">
        <v>45</v>
      </c>
      <c r="B21" s="24">
        <v>1300</v>
      </c>
      <c r="C21" s="25">
        <v>2476</v>
      </c>
      <c r="D21" s="25">
        <v>2361</v>
      </c>
      <c r="E21" s="65">
        <f t="shared" si="0"/>
        <v>181.6153846153846</v>
      </c>
      <c r="F21" s="66">
        <f t="shared" si="1"/>
        <v>-115</v>
      </c>
      <c r="G21" s="65">
        <f t="shared" si="2"/>
        <v>-4.644588045234248</v>
      </c>
      <c r="H21" s="70" t="s">
        <v>46</v>
      </c>
      <c r="I21" s="32"/>
      <c r="J21" s="34"/>
      <c r="K21" s="34"/>
      <c r="L21" s="65" t="e">
        <f t="shared" si="3"/>
        <v>#DIV/0!</v>
      </c>
      <c r="M21" s="66">
        <f t="shared" si="4"/>
        <v>0</v>
      </c>
      <c r="N21" s="98" t="e">
        <f t="shared" si="5"/>
        <v>#DIV/0!</v>
      </c>
    </row>
    <row r="22" spans="1:14" s="47" customFormat="1" ht="15.75" customHeight="1">
      <c r="A22" s="29" t="s">
        <v>47</v>
      </c>
      <c r="B22" s="30"/>
      <c r="C22" s="31">
        <v>48</v>
      </c>
      <c r="D22" s="31"/>
      <c r="E22" s="65" t="e">
        <f t="shared" si="0"/>
        <v>#DIV/0!</v>
      </c>
      <c r="F22" s="66">
        <f t="shared" si="1"/>
        <v>-48</v>
      </c>
      <c r="G22" s="65">
        <f t="shared" si="2"/>
        <v>-100</v>
      </c>
      <c r="H22" s="69" t="s">
        <v>48</v>
      </c>
      <c r="I22" s="32">
        <v>243</v>
      </c>
      <c r="J22" s="34">
        <v>377</v>
      </c>
      <c r="K22" s="34">
        <v>441</v>
      </c>
      <c r="L22" s="99">
        <f t="shared" si="3"/>
        <v>181.4814814814815</v>
      </c>
      <c r="M22" s="100">
        <f t="shared" si="4"/>
        <v>64</v>
      </c>
      <c r="N22" s="99">
        <f t="shared" si="5"/>
        <v>16.976127320954905</v>
      </c>
    </row>
    <row r="23" spans="1:14" s="47" customFormat="1" ht="15.75" customHeight="1">
      <c r="A23" s="35" t="s">
        <v>49</v>
      </c>
      <c r="B23" s="71">
        <f>SUM(B24:B33)</f>
        <v>13000</v>
      </c>
      <c r="C23" s="57">
        <f>SUM(C24:C33)</f>
        <v>10215</v>
      </c>
      <c r="D23" s="57">
        <f>SUM(D24:D33)</f>
        <v>13812</v>
      </c>
      <c r="E23" s="58">
        <f t="shared" si="0"/>
        <v>106.24615384615386</v>
      </c>
      <c r="F23" s="61">
        <f t="shared" si="1"/>
        <v>3597</v>
      </c>
      <c r="G23" s="58">
        <f t="shared" si="2"/>
        <v>35.2129221732746</v>
      </c>
      <c r="H23" s="70" t="s">
        <v>50</v>
      </c>
      <c r="I23" s="73"/>
      <c r="J23" s="73"/>
      <c r="K23" s="73">
        <v>20</v>
      </c>
      <c r="L23" s="73"/>
      <c r="M23" s="73"/>
      <c r="N23" s="73"/>
    </row>
    <row r="24" spans="1:14" s="47" customFormat="1" ht="15.75" customHeight="1">
      <c r="A24" s="29" t="s">
        <v>51</v>
      </c>
      <c r="B24" s="24">
        <v>1405</v>
      </c>
      <c r="C24" s="34">
        <v>1567</v>
      </c>
      <c r="D24" s="34">
        <v>1907</v>
      </c>
      <c r="E24" s="65">
        <f t="shared" si="0"/>
        <v>135.72953736654804</v>
      </c>
      <c r="F24" s="66">
        <f t="shared" si="1"/>
        <v>340</v>
      </c>
      <c r="G24" s="65">
        <f t="shared" si="2"/>
        <v>21.69751116783663</v>
      </c>
      <c r="H24" s="67" t="s">
        <v>52</v>
      </c>
      <c r="I24" s="32">
        <v>672</v>
      </c>
      <c r="J24" s="101">
        <v>3486</v>
      </c>
      <c r="K24" s="101">
        <v>1508</v>
      </c>
      <c r="L24" s="99">
        <f aca="true" t="shared" si="6" ref="L24:L33">SUM(K24/I24*100)</f>
        <v>224.4047619047619</v>
      </c>
      <c r="M24" s="66">
        <f aca="true" t="shared" si="7" ref="M24:M33">SUM(K24-J24)</f>
        <v>-1978</v>
      </c>
      <c r="N24" s="99">
        <f aca="true" t="shared" si="8" ref="N24:N33">SUM(M24/J24*100)</f>
        <v>-56.74125071715434</v>
      </c>
    </row>
    <row r="25" spans="1:14" s="47" customFormat="1" ht="15.75" customHeight="1">
      <c r="A25" s="29" t="s">
        <v>53</v>
      </c>
      <c r="B25" s="24">
        <v>1206</v>
      </c>
      <c r="C25" s="34">
        <v>425</v>
      </c>
      <c r="D25" s="34">
        <v>403</v>
      </c>
      <c r="E25" s="65">
        <f t="shared" si="0"/>
        <v>33.41625207296849</v>
      </c>
      <c r="F25" s="66">
        <f t="shared" si="1"/>
        <v>-22</v>
      </c>
      <c r="G25" s="65">
        <f t="shared" si="2"/>
        <v>-5.176470588235294</v>
      </c>
      <c r="H25" s="69" t="s">
        <v>54</v>
      </c>
      <c r="I25" s="102">
        <v>12181</v>
      </c>
      <c r="J25" s="101">
        <v>17507</v>
      </c>
      <c r="K25" s="101">
        <v>17578</v>
      </c>
      <c r="L25" s="99">
        <f t="shared" si="6"/>
        <v>144.30670716689926</v>
      </c>
      <c r="M25" s="100">
        <f t="shared" si="7"/>
        <v>71</v>
      </c>
      <c r="N25" s="99">
        <f t="shared" si="8"/>
        <v>0.4055520648883304</v>
      </c>
    </row>
    <row r="26" spans="1:14" s="47" customFormat="1" ht="15.75" customHeight="1">
      <c r="A26" s="29" t="s">
        <v>55</v>
      </c>
      <c r="B26" s="24">
        <v>752</v>
      </c>
      <c r="C26" s="34">
        <v>1411</v>
      </c>
      <c r="D26" s="34">
        <v>1424</v>
      </c>
      <c r="E26" s="65">
        <f t="shared" si="0"/>
        <v>189.36170212765958</v>
      </c>
      <c r="F26" s="66">
        <f t="shared" si="1"/>
        <v>13</v>
      </c>
      <c r="G26" s="65">
        <f t="shared" si="2"/>
        <v>0.9213323883770376</v>
      </c>
      <c r="H26" s="69" t="s">
        <v>56</v>
      </c>
      <c r="I26" s="102"/>
      <c r="J26" s="101">
        <v>368</v>
      </c>
      <c r="K26" s="101">
        <v>1039</v>
      </c>
      <c r="L26" s="99" t="e">
        <f t="shared" si="6"/>
        <v>#DIV/0!</v>
      </c>
      <c r="M26" s="100">
        <f t="shared" si="7"/>
        <v>671</v>
      </c>
      <c r="N26" s="99">
        <f t="shared" si="8"/>
        <v>182.33695652173913</v>
      </c>
    </row>
    <row r="27" spans="1:14" s="47" customFormat="1" ht="15.75" customHeight="1">
      <c r="A27" s="29" t="s">
        <v>57</v>
      </c>
      <c r="B27" s="24"/>
      <c r="C27" s="34"/>
      <c r="D27" s="34"/>
      <c r="E27" s="65"/>
      <c r="F27" s="66"/>
      <c r="G27" s="65" t="e">
        <f t="shared" si="2"/>
        <v>#DIV/0!</v>
      </c>
      <c r="H27" s="68" t="s">
        <v>58</v>
      </c>
      <c r="I27" s="102">
        <v>453</v>
      </c>
      <c r="J27" s="34">
        <v>608</v>
      </c>
      <c r="K27" s="34">
        <v>653</v>
      </c>
      <c r="L27" s="99">
        <f t="shared" si="6"/>
        <v>144.15011037527594</v>
      </c>
      <c r="M27" s="66">
        <f t="shared" si="7"/>
        <v>45</v>
      </c>
      <c r="N27" s="99">
        <f t="shared" si="8"/>
        <v>7.401315789473683</v>
      </c>
    </row>
    <row r="28" spans="1:14" s="47" customFormat="1" ht="15.75" customHeight="1">
      <c r="A28" s="29" t="s">
        <v>59</v>
      </c>
      <c r="B28" s="30">
        <v>9377</v>
      </c>
      <c r="C28" s="34">
        <v>6283</v>
      </c>
      <c r="D28" s="34">
        <v>9769</v>
      </c>
      <c r="E28" s="65">
        <f>SUM(D28/B28*100)</f>
        <v>104.1804415058121</v>
      </c>
      <c r="F28" s="66">
        <f>SUM(D28-C28)</f>
        <v>3486</v>
      </c>
      <c r="G28" s="65">
        <f t="shared" si="2"/>
        <v>55.48304949864714</v>
      </c>
      <c r="H28" s="67" t="s">
        <v>60</v>
      </c>
      <c r="I28" s="102">
        <v>2500</v>
      </c>
      <c r="J28" s="101"/>
      <c r="K28" s="101"/>
      <c r="L28" s="99">
        <f t="shared" si="6"/>
        <v>0</v>
      </c>
      <c r="M28" s="66">
        <f t="shared" si="7"/>
        <v>0</v>
      </c>
      <c r="N28" s="99" t="e">
        <f t="shared" si="8"/>
        <v>#DIV/0!</v>
      </c>
    </row>
    <row r="29" spans="1:14" s="47" customFormat="1" ht="15.75" customHeight="1">
      <c r="A29" s="29" t="s">
        <v>61</v>
      </c>
      <c r="B29" s="30"/>
      <c r="C29" s="34">
        <v>335</v>
      </c>
      <c r="D29" s="34"/>
      <c r="E29" s="65" t="e">
        <f>SUM(D29/B29*100)</f>
        <v>#DIV/0!</v>
      </c>
      <c r="F29" s="66">
        <f>SUM(D29-C29)</f>
        <v>-335</v>
      </c>
      <c r="G29" s="65">
        <f t="shared" si="2"/>
        <v>-100</v>
      </c>
      <c r="H29" s="67" t="s">
        <v>62</v>
      </c>
      <c r="I29" s="102">
        <v>5276</v>
      </c>
      <c r="J29" s="101"/>
      <c r="K29" s="101"/>
      <c r="L29" s="99">
        <f t="shared" si="6"/>
        <v>0</v>
      </c>
      <c r="M29" s="66">
        <f t="shared" si="7"/>
        <v>0</v>
      </c>
      <c r="N29" s="99" t="e">
        <f t="shared" si="8"/>
        <v>#DIV/0!</v>
      </c>
    </row>
    <row r="30" spans="1:14" s="47" customFormat="1" ht="15.75" customHeight="1">
      <c r="A30" s="72" t="s">
        <v>63</v>
      </c>
      <c r="B30" s="30">
        <v>260</v>
      </c>
      <c r="C30" s="34">
        <v>194</v>
      </c>
      <c r="D30" s="34">
        <v>309</v>
      </c>
      <c r="E30" s="65">
        <f>SUM(D30/B28*100)</f>
        <v>3.2952970033059614</v>
      </c>
      <c r="F30" s="66">
        <f aca="true" t="shared" si="9" ref="F30:F37">SUM(D30-C30)</f>
        <v>115</v>
      </c>
      <c r="G30" s="65">
        <f t="shared" si="2"/>
        <v>59.27835051546392</v>
      </c>
      <c r="H30" s="73" t="s">
        <v>64</v>
      </c>
      <c r="I30" s="32">
        <v>6013</v>
      </c>
      <c r="J30" s="34">
        <v>5691</v>
      </c>
      <c r="K30" s="34">
        <v>6307</v>
      </c>
      <c r="L30" s="99">
        <f t="shared" si="6"/>
        <v>104.88940628637951</v>
      </c>
      <c r="M30" s="66">
        <f t="shared" si="7"/>
        <v>616</v>
      </c>
      <c r="N30" s="99">
        <f t="shared" si="8"/>
        <v>10.824108241082412</v>
      </c>
    </row>
    <row r="31" spans="1:14" s="47" customFormat="1" ht="15.75" customHeight="1">
      <c r="A31" s="72"/>
      <c r="B31" s="30"/>
      <c r="C31" s="34"/>
      <c r="D31" s="34"/>
      <c r="E31" s="65" t="e">
        <f aca="true" t="shared" si="10" ref="E30:E43">SUM(D31/B31*100)</f>
        <v>#DIV/0!</v>
      </c>
      <c r="F31" s="66">
        <f t="shared" si="9"/>
        <v>0</v>
      </c>
      <c r="G31" s="65" t="e">
        <f t="shared" si="2"/>
        <v>#DIV/0!</v>
      </c>
      <c r="H31" s="73" t="s">
        <v>65</v>
      </c>
      <c r="I31" s="32">
        <v>24</v>
      </c>
      <c r="J31" s="34">
        <v>31</v>
      </c>
      <c r="K31" s="34">
        <v>37</v>
      </c>
      <c r="L31" s="99">
        <f t="shared" si="6"/>
        <v>154.16666666666669</v>
      </c>
      <c r="M31" s="66">
        <f t="shared" si="7"/>
        <v>6</v>
      </c>
      <c r="N31" s="99">
        <f t="shared" si="8"/>
        <v>19.35483870967742</v>
      </c>
    </row>
    <row r="32" spans="1:14" s="47" customFormat="1" ht="15.75" customHeight="1">
      <c r="A32" s="73"/>
      <c r="B32" s="73"/>
      <c r="C32" s="34"/>
      <c r="D32" s="34"/>
      <c r="E32" s="65" t="e">
        <f>SUM(D32/B31*100)</f>
        <v>#DIV/0!</v>
      </c>
      <c r="F32" s="66">
        <f t="shared" si="9"/>
        <v>0</v>
      </c>
      <c r="G32" s="65" t="e">
        <f t="shared" si="2"/>
        <v>#DIV/0!</v>
      </c>
      <c r="H32" s="74" t="s">
        <v>66</v>
      </c>
      <c r="I32" s="45">
        <v>31305</v>
      </c>
      <c r="J32" s="37">
        <v>86675</v>
      </c>
      <c r="K32" s="37">
        <v>105101</v>
      </c>
      <c r="L32" s="99">
        <f t="shared" si="6"/>
        <v>335.73231113240695</v>
      </c>
      <c r="M32" s="66">
        <f t="shared" si="7"/>
        <v>18426</v>
      </c>
      <c r="N32" s="99">
        <f t="shared" si="8"/>
        <v>21.25872512258437</v>
      </c>
    </row>
    <row r="33" spans="1:14" s="47" customFormat="1" ht="15.75" customHeight="1">
      <c r="A33" s="72"/>
      <c r="B33" s="30"/>
      <c r="C33" s="34"/>
      <c r="D33" s="34"/>
      <c r="E33" s="65" t="e">
        <f t="shared" si="10"/>
        <v>#DIV/0!</v>
      </c>
      <c r="F33" s="66">
        <f t="shared" si="9"/>
        <v>0</v>
      </c>
      <c r="G33" s="65" t="e">
        <f t="shared" si="2"/>
        <v>#DIV/0!</v>
      </c>
      <c r="H33" s="75" t="s">
        <v>67</v>
      </c>
      <c r="I33" s="32">
        <v>10311</v>
      </c>
      <c r="J33" s="34">
        <v>4209</v>
      </c>
      <c r="K33" s="34">
        <v>11280</v>
      </c>
      <c r="L33" s="65">
        <f t="shared" si="6"/>
        <v>109.39773057899332</v>
      </c>
      <c r="M33" s="66">
        <f t="shared" si="7"/>
        <v>7071</v>
      </c>
      <c r="N33" s="98">
        <f t="shared" si="8"/>
        <v>167.99714896650036</v>
      </c>
    </row>
    <row r="34" spans="1:14" s="47" customFormat="1" ht="15.75" customHeight="1">
      <c r="A34" s="35" t="s">
        <v>68</v>
      </c>
      <c r="B34" s="39">
        <v>108</v>
      </c>
      <c r="C34" s="57">
        <f>C35</f>
        <v>80</v>
      </c>
      <c r="D34" s="57">
        <f>D35</f>
        <v>100</v>
      </c>
      <c r="E34" s="58">
        <f t="shared" si="10"/>
        <v>92.5925925925926</v>
      </c>
      <c r="F34" s="61">
        <f t="shared" si="9"/>
        <v>20</v>
      </c>
      <c r="G34" s="58">
        <f t="shared" si="2"/>
        <v>25</v>
      </c>
      <c r="H34" s="76"/>
      <c r="I34" s="45"/>
      <c r="J34" s="34"/>
      <c r="K34" s="37"/>
      <c r="L34" s="103"/>
      <c r="M34" s="39"/>
      <c r="N34" s="104"/>
    </row>
    <row r="35" spans="1:14" s="47" customFormat="1" ht="15.75" customHeight="1">
      <c r="A35" s="29" t="s">
        <v>57</v>
      </c>
      <c r="B35" s="30">
        <v>108</v>
      </c>
      <c r="C35" s="77">
        <v>80</v>
      </c>
      <c r="D35" s="77">
        <v>100</v>
      </c>
      <c r="E35" s="65">
        <f t="shared" si="10"/>
        <v>92.5925925925926</v>
      </c>
      <c r="F35" s="66">
        <f t="shared" si="9"/>
        <v>20</v>
      </c>
      <c r="G35" s="65">
        <f t="shared" si="2"/>
        <v>25</v>
      </c>
      <c r="H35" s="75"/>
      <c r="I35" s="32"/>
      <c r="J35" s="37"/>
      <c r="K35" s="34"/>
      <c r="L35" s="65"/>
      <c r="M35" s="66"/>
      <c r="N35" s="98"/>
    </row>
    <row r="36" spans="1:14" s="47" customFormat="1" ht="15.75" customHeight="1">
      <c r="A36" s="35" t="s">
        <v>69</v>
      </c>
      <c r="B36" s="39">
        <v>30000</v>
      </c>
      <c r="C36" s="37">
        <v>14595</v>
      </c>
      <c r="D36" s="37">
        <v>33280</v>
      </c>
      <c r="E36" s="58">
        <f t="shared" si="10"/>
        <v>110.93333333333332</v>
      </c>
      <c r="F36" s="61">
        <f t="shared" si="9"/>
        <v>18685</v>
      </c>
      <c r="G36" s="58">
        <f t="shared" si="2"/>
        <v>128.02329564919492</v>
      </c>
      <c r="H36" s="76" t="s">
        <v>70</v>
      </c>
      <c r="I36" s="45">
        <v>57</v>
      </c>
      <c r="J36" s="45"/>
      <c r="K36" s="37">
        <v>26</v>
      </c>
      <c r="L36" s="103">
        <f>SUM(K36/I36*100)</f>
        <v>45.614035087719294</v>
      </c>
      <c r="M36" s="39">
        <f>SUM(K36-J36)</f>
        <v>26</v>
      </c>
      <c r="N36" s="104" t="e">
        <f>SUM(M36/J36*100)</f>
        <v>#DIV/0!</v>
      </c>
    </row>
    <row r="37" spans="1:14" s="47" customFormat="1" ht="15.75" customHeight="1">
      <c r="A37" s="29" t="s">
        <v>71</v>
      </c>
      <c r="B37" s="30">
        <v>21577</v>
      </c>
      <c r="C37" s="34">
        <v>6677</v>
      </c>
      <c r="D37" s="34">
        <v>24639</v>
      </c>
      <c r="E37" s="65">
        <f t="shared" si="10"/>
        <v>114.19103675209715</v>
      </c>
      <c r="F37" s="66">
        <f t="shared" si="9"/>
        <v>17962</v>
      </c>
      <c r="G37" s="65">
        <f t="shared" si="2"/>
        <v>269.0130298038041</v>
      </c>
      <c r="H37" s="78"/>
      <c r="I37" s="32"/>
      <c r="J37" s="32"/>
      <c r="K37" s="34"/>
      <c r="L37" s="103"/>
      <c r="M37" s="30"/>
      <c r="N37" s="105"/>
    </row>
    <row r="38" spans="1:14" s="47" customFormat="1" ht="15.75" customHeight="1">
      <c r="A38" s="41"/>
      <c r="B38" s="42"/>
      <c r="C38" s="42"/>
      <c r="D38" s="42"/>
      <c r="E38" s="43"/>
      <c r="F38" s="42"/>
      <c r="G38" s="43"/>
      <c r="H38" s="79"/>
      <c r="I38" s="106"/>
      <c r="J38" s="106"/>
      <c r="K38" s="106"/>
      <c r="L38" s="106"/>
      <c r="M38" s="107"/>
      <c r="N38" s="108"/>
    </row>
    <row r="39" spans="1:14" s="47" customFormat="1" ht="15.75" customHeight="1">
      <c r="A39" s="80" t="s">
        <v>72</v>
      </c>
      <c r="B39" s="71"/>
      <c r="C39" s="71">
        <f>SUM(C40:C44)</f>
        <v>16842</v>
      </c>
      <c r="D39" s="71">
        <f>SUM(D40:D44)</f>
        <v>20141</v>
      </c>
      <c r="E39" s="58" t="e">
        <f t="shared" si="10"/>
        <v>#DIV/0!</v>
      </c>
      <c r="F39" s="61">
        <f>SUM(D39-C39)</f>
        <v>3299</v>
      </c>
      <c r="G39" s="58">
        <f>SUM(F39/C39*100)</f>
        <v>19.587934924593277</v>
      </c>
      <c r="H39" s="81" t="s">
        <v>73</v>
      </c>
      <c r="I39" s="109"/>
      <c r="J39" s="36">
        <v>6410</v>
      </c>
      <c r="K39" s="36">
        <v>3634</v>
      </c>
      <c r="L39" s="110" t="e">
        <f>SUM(J39/I39*100)</f>
        <v>#DIV/0!</v>
      </c>
      <c r="M39" s="111">
        <f aca="true" t="shared" si="11" ref="M39:M44">SUM(K39-J39)</f>
        <v>-2776</v>
      </c>
      <c r="N39" s="112">
        <f aca="true" t="shared" si="12" ref="N39:N44">SUM(M39/J39*100)</f>
        <v>-43.307332293291736</v>
      </c>
    </row>
    <row r="40" spans="1:14" s="47" customFormat="1" ht="15.75" customHeight="1">
      <c r="A40" s="23" t="s">
        <v>74</v>
      </c>
      <c r="B40" s="32"/>
      <c r="C40" s="34">
        <v>10172</v>
      </c>
      <c r="D40" s="34">
        <v>13871</v>
      </c>
      <c r="E40" s="82" t="e">
        <f t="shared" si="10"/>
        <v>#DIV/0!</v>
      </c>
      <c r="F40" s="83">
        <f>SUM(D40-C40)</f>
        <v>3699</v>
      </c>
      <c r="G40" s="82">
        <f>SUM(F40/C40*100)</f>
        <v>36.364530082579634</v>
      </c>
      <c r="H40" s="84" t="s">
        <v>75</v>
      </c>
      <c r="I40" s="97"/>
      <c r="J40" s="31">
        <v>2694</v>
      </c>
      <c r="K40" s="31">
        <v>1044</v>
      </c>
      <c r="L40" s="113" t="e">
        <f>SUM(K40/I40*100)</f>
        <v>#DIV/0!</v>
      </c>
      <c r="M40" s="114">
        <f t="shared" si="11"/>
        <v>-1650</v>
      </c>
      <c r="N40" s="115">
        <f t="shared" si="12"/>
        <v>-61.24721603563474</v>
      </c>
    </row>
    <row r="41" spans="1:14" s="47" customFormat="1" ht="15.75" customHeight="1">
      <c r="A41" s="23" t="s">
        <v>76</v>
      </c>
      <c r="B41" s="32"/>
      <c r="C41" s="34">
        <v>13</v>
      </c>
      <c r="D41" s="34">
        <v>73</v>
      </c>
      <c r="E41" s="82" t="e">
        <f t="shared" si="10"/>
        <v>#DIV/0!</v>
      </c>
      <c r="F41" s="83">
        <f>SUM(D41-C41)</f>
        <v>60</v>
      </c>
      <c r="G41" s="82">
        <f>SUM(F41/C41*100)</f>
        <v>461.5384615384615</v>
      </c>
      <c r="H41" s="78" t="s">
        <v>77</v>
      </c>
      <c r="I41" s="97"/>
      <c r="J41" s="31">
        <v>44</v>
      </c>
      <c r="K41" s="31">
        <v>213</v>
      </c>
      <c r="L41" s="113" t="e">
        <f>SUM(K41/I41*100)</f>
        <v>#DIV/0!</v>
      </c>
      <c r="M41" s="114">
        <f t="shared" si="11"/>
        <v>169</v>
      </c>
      <c r="N41" s="115">
        <f t="shared" si="12"/>
        <v>384.09090909090907</v>
      </c>
    </row>
    <row r="42" spans="1:14" s="47" customFormat="1" ht="15.75" customHeight="1">
      <c r="A42" s="23" t="s">
        <v>78</v>
      </c>
      <c r="B42" s="32"/>
      <c r="C42" s="34">
        <v>5384</v>
      </c>
      <c r="D42" s="34">
        <v>4748</v>
      </c>
      <c r="E42" s="82" t="e">
        <f t="shared" si="10"/>
        <v>#DIV/0!</v>
      </c>
      <c r="F42" s="83">
        <f>SUM(D42-C42)</f>
        <v>-636</v>
      </c>
      <c r="G42" s="82">
        <f>SUM(F42/C42*100)</f>
        <v>-11.812778603268944</v>
      </c>
      <c r="H42" s="75" t="s">
        <v>79</v>
      </c>
      <c r="I42" s="97"/>
      <c r="J42" s="73">
        <v>45</v>
      </c>
      <c r="K42" s="73">
        <v>31</v>
      </c>
      <c r="L42" s="113" t="e">
        <f>SUM(J42/I42*100)</f>
        <v>#DIV/0!</v>
      </c>
      <c r="M42" s="114">
        <f t="shared" si="11"/>
        <v>-14</v>
      </c>
      <c r="N42" s="115">
        <f t="shared" si="12"/>
        <v>-31.11111111111111</v>
      </c>
    </row>
    <row r="43" spans="1:14" s="47" customFormat="1" ht="15.75" customHeight="1">
      <c r="A43" s="85" t="s">
        <v>80</v>
      </c>
      <c r="B43" s="86"/>
      <c r="C43" s="87">
        <v>1273</v>
      </c>
      <c r="D43" s="87">
        <v>1449</v>
      </c>
      <c r="E43" s="88" t="e">
        <f t="shared" si="10"/>
        <v>#DIV/0!</v>
      </c>
      <c r="F43" s="89">
        <f>SUM(D43-C43)</f>
        <v>176</v>
      </c>
      <c r="G43" s="88">
        <f>SUM(F43/C43*100)</f>
        <v>13.825608798114688</v>
      </c>
      <c r="H43" s="90" t="s">
        <v>81</v>
      </c>
      <c r="I43" s="116"/>
      <c r="J43" s="117">
        <v>216</v>
      </c>
      <c r="K43" s="117">
        <v>70</v>
      </c>
      <c r="L43" s="118" t="e">
        <f>SUM(K43/I43*100)</f>
        <v>#DIV/0!</v>
      </c>
      <c r="M43" s="119">
        <f t="shared" si="11"/>
        <v>-146</v>
      </c>
      <c r="N43" s="120">
        <f t="shared" si="12"/>
        <v>-67.5925925925926</v>
      </c>
    </row>
    <row r="44" spans="1:14" s="47" customFormat="1" ht="18.75" customHeight="1">
      <c r="A44" s="91"/>
      <c r="B44" s="91"/>
      <c r="C44" s="92"/>
      <c r="D44" s="92"/>
      <c r="E44" s="91"/>
      <c r="F44" s="91"/>
      <c r="G44" s="91"/>
      <c r="H44" s="75" t="s">
        <v>82</v>
      </c>
      <c r="I44" s="121"/>
      <c r="J44" s="31"/>
      <c r="K44" s="31">
        <v>1638</v>
      </c>
      <c r="L44" s="113" t="e">
        <f>SUM(K44/I44*100)</f>
        <v>#DIV/0!</v>
      </c>
      <c r="M44" s="114">
        <f t="shared" si="11"/>
        <v>1638</v>
      </c>
      <c r="N44" s="113" t="e">
        <f t="shared" si="12"/>
        <v>#DIV/0!</v>
      </c>
    </row>
  </sheetData>
  <sheetProtection/>
  <protectedRanges>
    <protectedRange sqref="B8:B22" name="区域1_2_2"/>
    <protectedRange sqref="B24 B28" name="区域1_2_1_1"/>
  </protectedRanges>
  <mergeCells count="11">
    <mergeCell ref="A1:N1"/>
    <mergeCell ref="D3:E3"/>
    <mergeCell ref="F3:G3"/>
    <mergeCell ref="K3:L3"/>
    <mergeCell ref="M3:N3"/>
    <mergeCell ref="A3:A4"/>
    <mergeCell ref="B3:B4"/>
    <mergeCell ref="C3:C4"/>
    <mergeCell ref="H3:H4"/>
    <mergeCell ref="I3:I4"/>
    <mergeCell ref="J3:J4"/>
  </mergeCells>
  <printOptions/>
  <pageMargins left="0" right="0" top="0.98" bottom="0.98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pane xSplit="1" ySplit="5" topLeftCell="B27" activePane="bottomRight" state="frozen"/>
      <selection pane="bottomRight" activeCell="D32" sqref="D32"/>
    </sheetView>
  </sheetViews>
  <sheetFormatPr defaultColWidth="9.00390625" defaultRowHeight="14.25"/>
  <cols>
    <col min="1" max="1" width="28.25390625" style="5" customWidth="1"/>
    <col min="2" max="2" width="13.75390625" style="5" customWidth="1"/>
    <col min="3" max="3" width="13.75390625" style="6" customWidth="1"/>
    <col min="4" max="4" width="10.125" style="6" customWidth="1"/>
    <col min="5" max="7" width="15.625" style="5" customWidth="1"/>
    <col min="8" max="17" width="8.625" style="5" customWidth="1"/>
    <col min="18" max="18" width="8.00390625" style="5" customWidth="1"/>
    <col min="19" max="19" width="8.125" style="5" customWidth="1"/>
    <col min="20" max="16384" width="9.00390625" style="5" customWidth="1"/>
  </cols>
  <sheetData>
    <row r="1" spans="1:7" ht="20.2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13.5" customHeight="1">
      <c r="A2" s="8" t="s">
        <v>83</v>
      </c>
      <c r="C2" s="2"/>
      <c r="D2" s="2"/>
      <c r="G2" s="9" t="s">
        <v>2</v>
      </c>
    </row>
    <row r="3" spans="1:7" s="1" customFormat="1" ht="18.75" customHeight="1">
      <c r="A3" s="10" t="s">
        <v>84</v>
      </c>
      <c r="B3" s="11" t="s">
        <v>85</v>
      </c>
      <c r="C3" s="12" t="s">
        <v>86</v>
      </c>
      <c r="D3" s="13" t="s">
        <v>6</v>
      </c>
      <c r="E3" s="13"/>
      <c r="F3" s="13" t="s">
        <v>7</v>
      </c>
      <c r="G3" s="14"/>
    </row>
    <row r="4" spans="1:7" s="2" customFormat="1" ht="18.75" customHeight="1">
      <c r="A4" s="15"/>
      <c r="B4" s="16"/>
      <c r="C4" s="17"/>
      <c r="D4" s="17" t="s">
        <v>87</v>
      </c>
      <c r="E4" s="16" t="s">
        <v>88</v>
      </c>
      <c r="F4" s="16" t="s">
        <v>11</v>
      </c>
      <c r="G4" s="18" t="s">
        <v>12</v>
      </c>
    </row>
    <row r="5" spans="1:7" s="2" customFormat="1" ht="15" customHeight="1">
      <c r="A5" s="15" t="s">
        <v>13</v>
      </c>
      <c r="B5" s="19">
        <f>B6+B37+B39</f>
        <v>67080</v>
      </c>
      <c r="C5" s="19">
        <f>C6+C37+C39</f>
        <v>47324</v>
      </c>
      <c r="D5" s="19">
        <f>D6+D37+D39</f>
        <v>73447</v>
      </c>
      <c r="E5" s="20">
        <f>D5/B5*100</f>
        <v>109.49165175909361</v>
      </c>
      <c r="F5" s="19">
        <f>D5-C5</f>
        <v>26123</v>
      </c>
      <c r="G5" s="21">
        <f>F5/C5*100</f>
        <v>55.200321190093824</v>
      </c>
    </row>
    <row r="6" spans="1:7" s="3" customFormat="1" ht="15" customHeight="1">
      <c r="A6" s="15" t="s">
        <v>89</v>
      </c>
      <c r="B6" s="19">
        <f>B7+B29</f>
        <v>37000</v>
      </c>
      <c r="C6" s="19">
        <f>C7+C29</f>
        <v>32649</v>
      </c>
      <c r="D6" s="19">
        <f>D7+D29</f>
        <v>40067</v>
      </c>
      <c r="E6" s="20">
        <f>D6/B6*100</f>
        <v>108.28918918918919</v>
      </c>
      <c r="F6" s="19">
        <f>D6-C6</f>
        <v>7418</v>
      </c>
      <c r="G6" s="21">
        <f>F6/C6*100</f>
        <v>22.720450856075225</v>
      </c>
    </row>
    <row r="7" spans="1:7" s="3" customFormat="1" ht="15" customHeight="1">
      <c r="A7" s="22" t="s">
        <v>90</v>
      </c>
      <c r="B7" s="19">
        <f>SUM(B8:B27)</f>
        <v>25400</v>
      </c>
      <c r="C7" s="19">
        <f>SUM(C8:C28)</f>
        <v>26694</v>
      </c>
      <c r="D7" s="19">
        <f>SUM(D8:D28)</f>
        <v>29814</v>
      </c>
      <c r="E7" s="20">
        <f>D7/B7*100</f>
        <v>117.3779527559055</v>
      </c>
      <c r="F7" s="19">
        <f>D7-C7</f>
        <v>3120</v>
      </c>
      <c r="G7" s="21">
        <f>F7/C7*100</f>
        <v>11.688019779725781</v>
      </c>
    </row>
    <row r="8" spans="1:7" s="4" customFormat="1" ht="15" customHeight="1">
      <c r="A8" s="23" t="s">
        <v>91</v>
      </c>
      <c r="B8" s="24">
        <v>12000</v>
      </c>
      <c r="C8" s="25">
        <v>7575</v>
      </c>
      <c r="D8" s="25">
        <v>12234</v>
      </c>
      <c r="E8" s="26">
        <f>D8/B8*100</f>
        <v>101.95</v>
      </c>
      <c r="F8" s="27">
        <f>D8-C8</f>
        <v>4659</v>
      </c>
      <c r="G8" s="28">
        <f>F8/C8*100</f>
        <v>61.504950495049506</v>
      </c>
    </row>
    <row r="9" spans="1:7" s="4" customFormat="1" ht="15" customHeight="1">
      <c r="A9" s="23" t="s">
        <v>21</v>
      </c>
      <c r="B9" s="24"/>
      <c r="C9" s="25"/>
      <c r="D9" s="25"/>
      <c r="E9" s="26"/>
      <c r="F9" s="27"/>
      <c r="G9" s="28"/>
    </row>
    <row r="10" spans="1:7" s="4" customFormat="1" ht="15" customHeight="1">
      <c r="A10" s="23" t="s">
        <v>23</v>
      </c>
      <c r="B10" s="24">
        <v>2000</v>
      </c>
      <c r="C10" s="25">
        <v>895</v>
      </c>
      <c r="D10" s="25">
        <v>2122</v>
      </c>
      <c r="E10" s="26">
        <f aca="true" t="shared" si="0" ref="E10:E38">D10/B10*100</f>
        <v>106.1</v>
      </c>
      <c r="F10" s="27">
        <f aca="true" t="shared" si="1" ref="F10:F38">D10-C10</f>
        <v>1227</v>
      </c>
      <c r="G10" s="28">
        <f aca="true" t="shared" si="2" ref="G10:G38">F10/C10*100</f>
        <v>137.09497206703912</v>
      </c>
    </row>
    <row r="11" spans="1:7" s="4" customFormat="1" ht="15" customHeight="1">
      <c r="A11" s="29" t="s">
        <v>25</v>
      </c>
      <c r="B11" s="24"/>
      <c r="C11" s="25"/>
      <c r="D11" s="25"/>
      <c r="E11" s="26" t="e">
        <f t="shared" si="0"/>
        <v>#DIV/0!</v>
      </c>
      <c r="F11" s="27">
        <f t="shared" si="1"/>
        <v>0</v>
      </c>
      <c r="G11" s="28" t="e">
        <f t="shared" si="2"/>
        <v>#DIV/0!</v>
      </c>
    </row>
    <row r="12" spans="1:7" s="4" customFormat="1" ht="15" customHeight="1">
      <c r="A12" s="23" t="s">
        <v>27</v>
      </c>
      <c r="B12" s="24">
        <v>800</v>
      </c>
      <c r="C12" s="25">
        <v>804</v>
      </c>
      <c r="D12" s="25">
        <v>753</v>
      </c>
      <c r="E12" s="26">
        <f t="shared" si="0"/>
        <v>94.125</v>
      </c>
      <c r="F12" s="27">
        <f t="shared" si="1"/>
        <v>-51</v>
      </c>
      <c r="G12" s="28">
        <f t="shared" si="2"/>
        <v>-6.343283582089552</v>
      </c>
    </row>
    <row r="13" spans="1:7" s="4" customFormat="1" ht="15" customHeight="1">
      <c r="A13" s="23" t="s">
        <v>29</v>
      </c>
      <c r="B13" s="24">
        <v>200</v>
      </c>
      <c r="C13" s="25">
        <v>73</v>
      </c>
      <c r="D13" s="25">
        <v>77</v>
      </c>
      <c r="E13" s="26">
        <f t="shared" si="0"/>
        <v>38.5</v>
      </c>
      <c r="F13" s="27">
        <f t="shared" si="1"/>
        <v>4</v>
      </c>
      <c r="G13" s="28">
        <f t="shared" si="2"/>
        <v>5.47945205479452</v>
      </c>
    </row>
    <row r="14" spans="1:7" s="3" customFormat="1" ht="15" customHeight="1">
      <c r="A14" s="23" t="s">
        <v>31</v>
      </c>
      <c r="B14" s="24">
        <v>700</v>
      </c>
      <c r="C14" s="25">
        <v>683</v>
      </c>
      <c r="D14" s="25">
        <v>764</v>
      </c>
      <c r="E14" s="26">
        <f t="shared" si="0"/>
        <v>109.14285714285714</v>
      </c>
      <c r="F14" s="27">
        <f t="shared" si="1"/>
        <v>81</v>
      </c>
      <c r="G14" s="28">
        <f t="shared" si="2"/>
        <v>11.859443631039532</v>
      </c>
    </row>
    <row r="15" spans="1:7" s="3" customFormat="1" ht="15" customHeight="1">
      <c r="A15" s="23" t="s">
        <v>33</v>
      </c>
      <c r="B15" s="24">
        <v>600</v>
      </c>
      <c r="C15" s="25">
        <v>529</v>
      </c>
      <c r="D15" s="25">
        <v>622</v>
      </c>
      <c r="E15" s="26">
        <f t="shared" si="0"/>
        <v>103.66666666666666</v>
      </c>
      <c r="F15" s="27">
        <f t="shared" si="1"/>
        <v>93</v>
      </c>
      <c r="G15" s="28">
        <f t="shared" si="2"/>
        <v>17.580340264650285</v>
      </c>
    </row>
    <row r="16" spans="1:7" s="4" customFormat="1" ht="15" customHeight="1">
      <c r="A16" s="23" t="s">
        <v>35</v>
      </c>
      <c r="B16" s="24">
        <v>500</v>
      </c>
      <c r="C16" s="25">
        <v>397</v>
      </c>
      <c r="D16" s="25">
        <v>429</v>
      </c>
      <c r="E16" s="26">
        <f t="shared" si="0"/>
        <v>85.8</v>
      </c>
      <c r="F16" s="27">
        <f t="shared" si="1"/>
        <v>32</v>
      </c>
      <c r="G16" s="28">
        <f t="shared" si="2"/>
        <v>8.060453400503778</v>
      </c>
    </row>
    <row r="17" spans="1:7" s="4" customFormat="1" ht="15" customHeight="1">
      <c r="A17" s="23" t="s">
        <v>37</v>
      </c>
      <c r="B17" s="24">
        <v>700</v>
      </c>
      <c r="C17" s="25">
        <v>520</v>
      </c>
      <c r="D17" s="25">
        <v>676</v>
      </c>
      <c r="E17" s="26">
        <f t="shared" si="0"/>
        <v>96.57142857142857</v>
      </c>
      <c r="F17" s="27">
        <f t="shared" si="1"/>
        <v>156</v>
      </c>
      <c r="G17" s="28">
        <f t="shared" si="2"/>
        <v>30</v>
      </c>
    </row>
    <row r="18" spans="1:7" s="4" customFormat="1" ht="15" customHeight="1">
      <c r="A18" s="23" t="s">
        <v>39</v>
      </c>
      <c r="B18" s="24">
        <v>700</v>
      </c>
      <c r="C18" s="25">
        <v>551</v>
      </c>
      <c r="D18" s="25">
        <v>2378</v>
      </c>
      <c r="E18" s="26">
        <f t="shared" si="0"/>
        <v>339.7142857142857</v>
      </c>
      <c r="F18" s="27">
        <f t="shared" si="1"/>
        <v>1827</v>
      </c>
      <c r="G18" s="28">
        <f t="shared" si="2"/>
        <v>331.57894736842104</v>
      </c>
    </row>
    <row r="19" spans="1:7" s="4" customFormat="1" ht="15" customHeight="1">
      <c r="A19" s="23" t="s">
        <v>92</v>
      </c>
      <c r="B19" s="24">
        <v>900</v>
      </c>
      <c r="C19" s="25">
        <v>841</v>
      </c>
      <c r="D19" s="25">
        <v>1039</v>
      </c>
      <c r="E19" s="26">
        <f t="shared" si="0"/>
        <v>115.44444444444444</v>
      </c>
      <c r="F19" s="27">
        <f t="shared" si="1"/>
        <v>198</v>
      </c>
      <c r="G19" s="28">
        <f t="shared" si="2"/>
        <v>23.543400713436384</v>
      </c>
    </row>
    <row r="20" spans="1:7" s="4" customFormat="1" ht="15" customHeight="1">
      <c r="A20" s="23" t="s">
        <v>43</v>
      </c>
      <c r="B20" s="24">
        <v>3600</v>
      </c>
      <c r="C20" s="25">
        <v>7042</v>
      </c>
      <c r="D20" s="25">
        <v>2800</v>
      </c>
      <c r="E20" s="26">
        <f t="shared" si="0"/>
        <v>77.77777777777779</v>
      </c>
      <c r="F20" s="27">
        <f t="shared" si="1"/>
        <v>-4242</v>
      </c>
      <c r="G20" s="28">
        <f t="shared" si="2"/>
        <v>-60.238568588469185</v>
      </c>
    </row>
    <row r="21" spans="1:7" s="4" customFormat="1" ht="15" customHeight="1">
      <c r="A21" s="23" t="s">
        <v>45</v>
      </c>
      <c r="B21" s="24">
        <v>1300</v>
      </c>
      <c r="C21" s="25">
        <v>2476</v>
      </c>
      <c r="D21" s="25">
        <v>2361</v>
      </c>
      <c r="E21" s="26">
        <f t="shared" si="0"/>
        <v>181.6153846153846</v>
      </c>
      <c r="F21" s="27">
        <f t="shared" si="1"/>
        <v>-115</v>
      </c>
      <c r="G21" s="28">
        <f t="shared" si="2"/>
        <v>-4.644588045234248</v>
      </c>
    </row>
    <row r="22" spans="1:7" s="4" customFormat="1" ht="15" customHeight="1">
      <c r="A22" s="23" t="s">
        <v>93</v>
      </c>
      <c r="B22" s="30"/>
      <c r="C22" s="31">
        <v>48</v>
      </c>
      <c r="D22" s="31"/>
      <c r="E22" s="26" t="e">
        <f t="shared" si="0"/>
        <v>#DIV/0!</v>
      </c>
      <c r="F22" s="27">
        <f t="shared" si="1"/>
        <v>-48</v>
      </c>
      <c r="G22" s="28">
        <f t="shared" si="2"/>
        <v>-100</v>
      </c>
    </row>
    <row r="23" spans="1:7" s="4" customFormat="1" ht="15" customHeight="1">
      <c r="A23" s="23" t="s">
        <v>94</v>
      </c>
      <c r="B23" s="30">
        <v>1400</v>
      </c>
      <c r="C23" s="32">
        <v>893</v>
      </c>
      <c r="D23" s="31">
        <v>1053</v>
      </c>
      <c r="E23" s="26">
        <f t="shared" si="0"/>
        <v>75.21428571428571</v>
      </c>
      <c r="F23" s="27">
        <f t="shared" si="1"/>
        <v>160</v>
      </c>
      <c r="G23" s="28">
        <f t="shared" si="2"/>
        <v>17.91713325867861</v>
      </c>
    </row>
    <row r="24" spans="1:7" s="4" customFormat="1" ht="15" customHeight="1">
      <c r="A24" s="23" t="s">
        <v>95</v>
      </c>
      <c r="B24" s="30"/>
      <c r="C24" s="32">
        <v>81</v>
      </c>
      <c r="D24" s="32">
        <v>139</v>
      </c>
      <c r="E24" s="26" t="e">
        <f t="shared" si="0"/>
        <v>#DIV/0!</v>
      </c>
      <c r="F24" s="27">
        <f t="shared" si="1"/>
        <v>58</v>
      </c>
      <c r="G24" s="28">
        <f t="shared" si="2"/>
        <v>71.60493827160494</v>
      </c>
    </row>
    <row r="25" spans="1:7" s="4" customFormat="1" ht="15" customHeight="1">
      <c r="A25" s="23" t="s">
        <v>55</v>
      </c>
      <c r="B25" s="30"/>
      <c r="C25" s="33"/>
      <c r="D25" s="33"/>
      <c r="E25" s="26" t="e">
        <f t="shared" si="0"/>
        <v>#DIV/0!</v>
      </c>
      <c r="F25" s="27">
        <f t="shared" si="1"/>
        <v>0</v>
      </c>
      <c r="G25" s="28" t="e">
        <f t="shared" si="2"/>
        <v>#DIV/0!</v>
      </c>
    </row>
    <row r="26" spans="1:7" s="4" customFormat="1" ht="15" customHeight="1">
      <c r="A26" s="23" t="s">
        <v>96</v>
      </c>
      <c r="B26" s="30"/>
      <c r="C26" s="33">
        <v>4</v>
      </c>
      <c r="D26" s="32">
        <v>119</v>
      </c>
      <c r="E26" s="26"/>
      <c r="F26" s="27"/>
      <c r="G26" s="28"/>
    </row>
    <row r="27" spans="1:7" s="4" customFormat="1" ht="15" customHeight="1">
      <c r="A27" s="23" t="s">
        <v>97</v>
      </c>
      <c r="B27" s="32"/>
      <c r="C27" s="32">
        <v>99</v>
      </c>
      <c r="D27" s="32">
        <v>141</v>
      </c>
      <c r="E27" s="26" t="e">
        <f>D27/B27*100</f>
        <v>#DIV/0!</v>
      </c>
      <c r="F27" s="27">
        <f>D27-C27</f>
        <v>42</v>
      </c>
      <c r="G27" s="28">
        <f>F27/C27*100</f>
        <v>42.42424242424242</v>
      </c>
    </row>
    <row r="28" spans="1:7" s="4" customFormat="1" ht="15" customHeight="1">
      <c r="A28" s="23" t="s">
        <v>98</v>
      </c>
      <c r="B28" s="32"/>
      <c r="C28" s="32">
        <v>3183</v>
      </c>
      <c r="D28" s="32">
        <v>2107</v>
      </c>
      <c r="E28" s="26"/>
      <c r="F28" s="27"/>
      <c r="G28" s="28"/>
    </row>
    <row r="29" spans="1:7" s="4" customFormat="1" ht="15" customHeight="1">
      <c r="A29" s="22" t="s">
        <v>99</v>
      </c>
      <c r="B29" s="19">
        <f>SUM(B30:B36)</f>
        <v>11600</v>
      </c>
      <c r="C29" s="19">
        <f>SUM(C30:C36)</f>
        <v>5955</v>
      </c>
      <c r="D29" s="19">
        <f>SUM(D30:D36)</f>
        <v>10253</v>
      </c>
      <c r="E29" s="20">
        <f aca="true" t="shared" si="3" ref="E29:E40">D29/B29*100</f>
        <v>88.38793103448276</v>
      </c>
      <c r="F29" s="19">
        <f aca="true" t="shared" si="4" ref="F29:F40">D29-C29</f>
        <v>4298</v>
      </c>
      <c r="G29" s="21">
        <f aca="true" t="shared" si="5" ref="G29:G40">F29/C29*100</f>
        <v>72.17464315701092</v>
      </c>
    </row>
    <row r="30" spans="1:7" s="4" customFormat="1" ht="15" customHeight="1">
      <c r="A30" s="23" t="s">
        <v>51</v>
      </c>
      <c r="B30" s="24">
        <v>5</v>
      </c>
      <c r="C30" s="34">
        <v>593</v>
      </c>
      <c r="D30" s="34">
        <v>715</v>
      </c>
      <c r="E30" s="26">
        <f t="shared" si="3"/>
        <v>14300</v>
      </c>
      <c r="F30" s="27">
        <f t="shared" si="4"/>
        <v>122</v>
      </c>
      <c r="G30" s="28">
        <f t="shared" si="5"/>
        <v>20.57335581787521</v>
      </c>
    </row>
    <row r="31" spans="1:7" s="4" customFormat="1" ht="15" customHeight="1">
      <c r="A31" s="23" t="s">
        <v>100</v>
      </c>
      <c r="B31" s="24">
        <v>1206</v>
      </c>
      <c r="C31" s="34">
        <v>322</v>
      </c>
      <c r="D31" s="34">
        <v>143</v>
      </c>
      <c r="E31" s="26">
        <f t="shared" si="3"/>
        <v>11.85737976782753</v>
      </c>
      <c r="F31" s="27">
        <f t="shared" si="4"/>
        <v>-179</v>
      </c>
      <c r="G31" s="28">
        <f t="shared" si="5"/>
        <v>-55.590062111801245</v>
      </c>
    </row>
    <row r="32" spans="1:7" s="4" customFormat="1" ht="15" customHeight="1">
      <c r="A32" s="23" t="s">
        <v>55</v>
      </c>
      <c r="B32" s="24">
        <v>752</v>
      </c>
      <c r="C32" s="34">
        <v>1411</v>
      </c>
      <c r="D32" s="34">
        <v>1424</v>
      </c>
      <c r="E32" s="26">
        <f t="shared" si="3"/>
        <v>189.36170212765958</v>
      </c>
      <c r="F32" s="27">
        <f t="shared" si="4"/>
        <v>13</v>
      </c>
      <c r="G32" s="28">
        <f t="shared" si="5"/>
        <v>0.9213323883770376</v>
      </c>
    </row>
    <row r="33" spans="1:7" s="4" customFormat="1" ht="15" customHeight="1">
      <c r="A33" s="23" t="s">
        <v>57</v>
      </c>
      <c r="B33" s="24"/>
      <c r="C33" s="34"/>
      <c r="D33" s="34"/>
      <c r="E33" s="26" t="e">
        <f t="shared" si="3"/>
        <v>#DIV/0!</v>
      </c>
      <c r="F33" s="27">
        <f t="shared" si="4"/>
        <v>0</v>
      </c>
      <c r="G33" s="28" t="e">
        <f t="shared" si="5"/>
        <v>#DIV/0!</v>
      </c>
    </row>
    <row r="34" spans="1:7" s="3" customFormat="1" ht="15" customHeight="1">
      <c r="A34" s="29" t="s">
        <v>59</v>
      </c>
      <c r="B34" s="30">
        <v>9377</v>
      </c>
      <c r="C34" s="34">
        <v>3100</v>
      </c>
      <c r="D34" s="34">
        <v>7662</v>
      </c>
      <c r="E34" s="26">
        <f t="shared" si="3"/>
        <v>81.71056841207209</v>
      </c>
      <c r="F34" s="27">
        <f t="shared" si="4"/>
        <v>4562</v>
      </c>
      <c r="G34" s="28">
        <f t="shared" si="5"/>
        <v>147.16129032258064</v>
      </c>
    </row>
    <row r="35" spans="1:7" s="3" customFormat="1" ht="15" customHeight="1">
      <c r="A35" s="29" t="s">
        <v>63</v>
      </c>
      <c r="B35" s="30">
        <v>260</v>
      </c>
      <c r="C35" s="34">
        <v>194</v>
      </c>
      <c r="D35" s="34">
        <v>309</v>
      </c>
      <c r="E35" s="26">
        <f t="shared" si="3"/>
        <v>118.84615384615384</v>
      </c>
      <c r="F35" s="27">
        <f t="shared" si="4"/>
        <v>115</v>
      </c>
      <c r="G35" s="28">
        <f t="shared" si="5"/>
        <v>59.27835051546392</v>
      </c>
    </row>
    <row r="36" spans="1:7" s="3" customFormat="1" ht="15" customHeight="1">
      <c r="A36" s="29" t="s">
        <v>61</v>
      </c>
      <c r="B36" s="30"/>
      <c r="C36" s="34">
        <v>335</v>
      </c>
      <c r="D36" s="34"/>
      <c r="E36" s="26" t="e">
        <f t="shared" si="3"/>
        <v>#DIV/0!</v>
      </c>
      <c r="F36" s="27">
        <f t="shared" si="4"/>
        <v>-335</v>
      </c>
      <c r="G36" s="28">
        <f t="shared" si="5"/>
        <v>-100</v>
      </c>
    </row>
    <row r="37" spans="1:7" s="3" customFormat="1" ht="15" customHeight="1">
      <c r="A37" s="35" t="s">
        <v>101</v>
      </c>
      <c r="B37" s="36">
        <v>80</v>
      </c>
      <c r="C37" s="37">
        <v>80</v>
      </c>
      <c r="D37" s="37">
        <v>100</v>
      </c>
      <c r="E37" s="20">
        <f t="shared" si="3"/>
        <v>125</v>
      </c>
      <c r="F37" s="19">
        <f t="shared" si="4"/>
        <v>20</v>
      </c>
      <c r="G37" s="21">
        <f t="shared" si="5"/>
        <v>25</v>
      </c>
    </row>
    <row r="38" spans="1:7" s="3" customFormat="1" ht="15" customHeight="1">
      <c r="A38" s="29" t="s">
        <v>57</v>
      </c>
      <c r="B38" s="30">
        <v>80</v>
      </c>
      <c r="C38" s="32">
        <v>80</v>
      </c>
      <c r="D38" s="32">
        <v>100</v>
      </c>
      <c r="E38" s="26">
        <f t="shared" si="3"/>
        <v>125</v>
      </c>
      <c r="F38" s="27">
        <f t="shared" si="4"/>
        <v>20</v>
      </c>
      <c r="G38" s="28">
        <f t="shared" si="5"/>
        <v>25</v>
      </c>
    </row>
    <row r="39" spans="1:7" s="3" customFormat="1" ht="15" customHeight="1">
      <c r="A39" s="38" t="s">
        <v>102</v>
      </c>
      <c r="B39" s="39">
        <v>30000</v>
      </c>
      <c r="C39" s="37">
        <v>14595</v>
      </c>
      <c r="D39" s="37">
        <v>33280</v>
      </c>
      <c r="E39" s="20">
        <f t="shared" si="3"/>
        <v>110.93333333333332</v>
      </c>
      <c r="F39" s="19">
        <f t="shared" si="4"/>
        <v>18685</v>
      </c>
      <c r="G39" s="21">
        <f t="shared" si="5"/>
        <v>128.02329564919492</v>
      </c>
    </row>
    <row r="40" spans="1:7" s="3" customFormat="1" ht="15" customHeight="1">
      <c r="A40" s="40" t="s">
        <v>71</v>
      </c>
      <c r="B40" s="30"/>
      <c r="C40" s="34">
        <v>6677</v>
      </c>
      <c r="D40" s="34">
        <v>21017</v>
      </c>
      <c r="E40" s="26" t="e">
        <f t="shared" si="3"/>
        <v>#DIV/0!</v>
      </c>
      <c r="F40" s="27">
        <f t="shared" si="4"/>
        <v>14340</v>
      </c>
      <c r="G40" s="28">
        <f t="shared" si="5"/>
        <v>214.76711097798412</v>
      </c>
    </row>
    <row r="41" spans="1:7" s="3" customFormat="1" ht="15" customHeight="1">
      <c r="A41" s="41"/>
      <c r="B41" s="42"/>
      <c r="C41" s="43"/>
      <c r="D41" s="43"/>
      <c r="E41" s="43"/>
      <c r="F41" s="42"/>
      <c r="G41" s="44"/>
    </row>
    <row r="42" spans="1:7" s="3" customFormat="1" ht="15" customHeight="1">
      <c r="A42" s="35" t="s">
        <v>103</v>
      </c>
      <c r="B42" s="39"/>
      <c r="C42" s="45">
        <v>54231</v>
      </c>
      <c r="D42" s="45">
        <v>67786</v>
      </c>
      <c r="E42" s="20" t="e">
        <v>#DIV/0!</v>
      </c>
      <c r="F42" s="19">
        <f>D42-C42</f>
        <v>13555</v>
      </c>
      <c r="G42" s="21">
        <f>(D42-C42)/C42</f>
        <v>0.24994929099592483</v>
      </c>
    </row>
    <row r="43" spans="1:7" s="3" customFormat="1" ht="15" customHeight="1">
      <c r="A43" s="23" t="s">
        <v>104</v>
      </c>
      <c r="B43" s="32"/>
      <c r="C43" s="32">
        <v>20366</v>
      </c>
      <c r="D43" s="32">
        <v>27742</v>
      </c>
      <c r="E43" s="26" t="e">
        <v>#DIV/0!</v>
      </c>
      <c r="F43" s="27">
        <f>D43-C43</f>
        <v>7376</v>
      </c>
      <c r="G43" s="28">
        <f>(D43-C43)/C43</f>
        <v>0.3621722478640872</v>
      </c>
    </row>
    <row r="44" spans="1:7" s="3" customFormat="1" ht="15" customHeight="1">
      <c r="A44" s="23" t="s">
        <v>105</v>
      </c>
      <c r="B44" s="32"/>
      <c r="C44" s="32">
        <v>8973</v>
      </c>
      <c r="D44" s="32">
        <v>7914</v>
      </c>
      <c r="E44" s="26" t="e">
        <v>#DIV/0!</v>
      </c>
      <c r="F44" s="27">
        <f>D44-C44</f>
        <v>-1059</v>
      </c>
      <c r="G44" s="28">
        <f>(D44-C44)/C44</f>
        <v>-0.11802072885322634</v>
      </c>
    </row>
    <row r="45" spans="1:7" s="3" customFormat="1" ht="15" customHeight="1">
      <c r="A45" s="29" t="s">
        <v>106</v>
      </c>
      <c r="B45" s="30"/>
      <c r="C45" s="32">
        <v>2121</v>
      </c>
      <c r="D45" s="32">
        <v>2415</v>
      </c>
      <c r="E45" s="26" t="e">
        <v>#DIV/0!</v>
      </c>
      <c r="F45" s="27">
        <f>D45-C45</f>
        <v>294</v>
      </c>
      <c r="G45" s="28">
        <f>(D45-C45)/C45</f>
        <v>0.13861386138613863</v>
      </c>
    </row>
    <row r="46" spans="1:7" s="3" customFormat="1" ht="15" customHeight="1">
      <c r="A46" s="29" t="s">
        <v>107</v>
      </c>
      <c r="B46" s="30"/>
      <c r="C46" s="32">
        <v>13</v>
      </c>
      <c r="D46" s="32">
        <v>73</v>
      </c>
      <c r="E46" s="26" t="e">
        <v>#DIV/0!</v>
      </c>
      <c r="F46" s="27">
        <f>D46-C46</f>
        <v>60</v>
      </c>
      <c r="G46" s="28">
        <f>(D46-C46)/C46</f>
        <v>4.615384615384615</v>
      </c>
    </row>
  </sheetData>
  <sheetProtection/>
  <protectedRanges>
    <protectedRange sqref="B23:B29 D29" name="区域1_2_1_1_1"/>
    <protectedRange sqref="B30:B34" name="区域1_2_1_1"/>
    <protectedRange sqref="B30 B34" name="区域1_2_1_1_2"/>
    <protectedRange sqref="B8:B22" name="区域1_2_2"/>
  </protectedRanges>
  <mergeCells count="6">
    <mergeCell ref="A1:G1"/>
    <mergeCell ref="D3:E3"/>
    <mergeCell ref="F3:G3"/>
    <mergeCell ref="A3:A4"/>
    <mergeCell ref="B3:B4"/>
    <mergeCell ref="C3:C4"/>
  </mergeCells>
  <printOptions horizontalCentered="1" verticalCentered="1"/>
  <pageMargins left="1.06" right="1.06" top="0" bottom="0" header="0.23999999999999996" footer="0.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2016-02-02T04:10:18Z</cp:lastPrinted>
  <dcterms:created xsi:type="dcterms:W3CDTF">1996-12-17T01:32:42Z</dcterms:created>
  <dcterms:modified xsi:type="dcterms:W3CDTF">2024-01-04T08:50:49Z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048A5FF0B3CD4A889D7FA713F6674A43</vt:lpwstr>
  </property>
</Properties>
</file>